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ithMarshall\Downloads\Website Files\VNI West\"/>
    </mc:Choice>
  </mc:AlternateContent>
  <xr:revisionPtr revIDLastSave="0" documentId="8_{C44A64AA-BFB4-4717-8432-4A842BFFA3B9}" xr6:coauthVersionLast="47" xr6:coauthVersionMax="47" xr10:uidLastSave="{00000000-0000-0000-0000-000000000000}"/>
  <bookViews>
    <workbookView xWindow="-120" yWindow="-120" windowWidth="29040" windowHeight="15720" xr2:uid="{7792EBB6-4FD5-4A75-BCCE-5E45FEB34A48}"/>
  </bookViews>
  <sheets>
    <sheet name="Overview of the model" sheetId="9" r:id="rId1"/>
    <sheet name="R1 Interface and results" sheetId="6" r:id="rId2"/>
    <sheet name="I1 General Inputs" sheetId="11" r:id="rId3"/>
    <sheet name="I2 CBA Inputs" sheetId="4" r:id="rId4"/>
    <sheet name="I3 Opex" sheetId="34" r:id="rId5"/>
    <sheet name="S1" sheetId="5" r:id="rId6"/>
  </sheets>
  <definedNames>
    <definedName name="AnalysisPeriod">'I1 General Inputs'!$E$10</definedName>
    <definedName name="BaseYear">'I1 General Inputs'!$E$9</definedName>
    <definedName name="Benefit_1_1">'S1'!$F$16</definedName>
    <definedName name="Benefit_1_2">'S1'!$F$17</definedName>
    <definedName name="Benefit_1_3">'S1'!$F$18</definedName>
    <definedName name="Benefit_1_4">'S1'!$F$19</definedName>
    <definedName name="Benefit_1_5">'S1'!$F$20</definedName>
    <definedName name="Benefit_1_7">'S1'!#REF!</definedName>
    <definedName name="CapitalCost_1">'S1'!$F$11</definedName>
    <definedName name="CapitalCost_Baseline">'R1 Interface and results'!$F$11</definedName>
    <definedName name="CorrMain_Baseline">'R1 Interface and results'!#REF!</definedName>
    <definedName name="DiscountRate_1">'S1'!$F$8</definedName>
    <definedName name="DiscountRate_Baseline">'R1 Interface and results'!$F$8</definedName>
    <definedName name="FirstYear">'I1 General Inputs'!$E$8</definedName>
    <definedName name="Opex_1">'S1'!$F$13:$F$13</definedName>
    <definedName name="ScenarioResult1">'R1 Interface and results'!$E$32:$E$40</definedName>
    <definedName name="VCR_Baseline">'R1 Interface and results'!$F$16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6" l="1"/>
  <c r="F32" i="6"/>
  <c r="B33" i="6" l="1"/>
  <c r="B39" i="6" s="1"/>
  <c r="F6" i="6" a="1"/>
  <c r="F6" i="6" s="1"/>
  <c r="C30" i="6" s="1"/>
  <c r="C36" i="6" s="1"/>
  <c r="G8" i="6"/>
  <c r="H8" i="6"/>
  <c r="G11" i="6"/>
  <c r="H11" i="6"/>
  <c r="G12" i="6"/>
  <c r="H12" i="6"/>
  <c r="G7" i="6"/>
  <c r="H7" i="6"/>
  <c r="H22" i="6" s="1"/>
  <c r="F7" i="6"/>
  <c r="F10" i="6" s="1"/>
  <c r="B32" i="6"/>
  <c r="B38" i="6" s="1"/>
  <c r="B12" i="6"/>
  <c r="B11" i="6"/>
  <c r="B13" i="6"/>
  <c r="B16" i="6"/>
  <c r="B17" i="6"/>
  <c r="B18" i="6"/>
  <c r="B19" i="6"/>
  <c r="B20" i="6"/>
  <c r="A1" i="11"/>
  <c r="A1" i="6"/>
  <c r="F22" i="6" l="1"/>
  <c r="H15" i="6"/>
  <c r="C31" i="6"/>
  <c r="F15" i="6"/>
  <c r="H10" i="6"/>
  <c r="G22" i="6"/>
  <c r="G10" i="6"/>
  <c r="G15" i="6"/>
  <c r="H6" i="6"/>
  <c r="G6" i="6"/>
  <c r="C37" i="6" l="1"/>
  <c r="C33" i="6" l="1"/>
  <c r="H33" i="6" s="1"/>
  <c r="C32" i="6"/>
  <c r="C38" i="6" l="1"/>
  <c r="H32" i="6"/>
  <c r="D33" i="6" l="1"/>
  <c r="D32" i="6" l="1"/>
  <c r="C39" i="6"/>
</calcChain>
</file>

<file path=xl/sharedStrings.xml><?xml version="1.0" encoding="utf-8"?>
<sst xmlns="http://schemas.openxmlformats.org/spreadsheetml/2006/main" count="669" uniqueCount="185">
  <si>
    <t>VNI West RIT-T PACR assessment - offshore wind sensitivity</t>
  </si>
  <si>
    <t>Legend applied throughout the model</t>
  </si>
  <si>
    <t>Table Row Name</t>
  </si>
  <si>
    <t>Input Cell</t>
  </si>
  <si>
    <t>Calculation cell</t>
  </si>
  <si>
    <t>Parameter Cell</t>
  </si>
  <si>
    <t>Output Cell</t>
  </si>
  <si>
    <t>Date</t>
  </si>
  <si>
    <t>Interface for scenario settings and key results</t>
  </si>
  <si>
    <t>Scenario settings</t>
  </si>
  <si>
    <t>Parameters</t>
  </si>
  <si>
    <t>General parameters</t>
  </si>
  <si>
    <t>Unit</t>
  </si>
  <si>
    <t>Commercial discount rate</t>
  </si>
  <si>
    <t>Percent</t>
  </si>
  <si>
    <t>Cost parameters</t>
  </si>
  <si>
    <t>Factor</t>
  </si>
  <si>
    <t>Benefit parameters</t>
  </si>
  <si>
    <t>Scenario weightings</t>
  </si>
  <si>
    <t>Weightings</t>
  </si>
  <si>
    <t>%</t>
  </si>
  <si>
    <t>Opex - percentage of capex</t>
  </si>
  <si>
    <t>Weighted NPV results</t>
  </si>
  <si>
    <t>Net present value ($, PV)</t>
  </si>
  <si>
    <t xml:space="preserve">Option </t>
  </si>
  <si>
    <t>Rank</t>
  </si>
  <si>
    <t>Option</t>
  </si>
  <si>
    <t>Core Step Change results</t>
  </si>
  <si>
    <t>Offshore wind sensitivity</t>
  </si>
  <si>
    <t>Inputs and parameters for RIT-T assessment</t>
  </si>
  <si>
    <t>General parameter and option inputs</t>
  </si>
  <si>
    <t>Parameter</t>
  </si>
  <si>
    <t>Value</t>
  </si>
  <si>
    <t>First year of analysis</t>
  </si>
  <si>
    <t>Year</t>
  </si>
  <si>
    <t>Base year for dollar inputs</t>
  </si>
  <si>
    <t>Analysis period</t>
  </si>
  <si>
    <t>Years</t>
  </si>
  <si>
    <t>Option descriptions</t>
  </si>
  <si>
    <t>Option name</t>
  </si>
  <si>
    <t>Option 1/0</t>
  </si>
  <si>
    <t>Short description</t>
  </si>
  <si>
    <t>Base case</t>
  </si>
  <si>
    <t>Do nothing</t>
  </si>
  <si>
    <t>Option 5</t>
  </si>
  <si>
    <t>VNIW (via Bulgana and Kerang) crossing the Murray River near Echuca (Yorta Yorta Country)</t>
  </si>
  <si>
    <t>Option 5A</t>
  </si>
  <si>
    <t>VNIW (via Bulgana and Kerang) crossing the Murray River north of Kerang (Wamba Wamba Country)</t>
  </si>
  <si>
    <t>Sensitivity inputs</t>
  </si>
  <si>
    <t>Cost and benefit categories</t>
  </si>
  <si>
    <t>Scenarios</t>
  </si>
  <si>
    <t>Cost categories</t>
  </si>
  <si>
    <t>Scenario</t>
  </si>
  <si>
    <t>Name</t>
  </si>
  <si>
    <t>Capital cost (network)</t>
  </si>
  <si>
    <t>S1</t>
  </si>
  <si>
    <t>Step</t>
  </si>
  <si>
    <t>Capital cost (battery)</t>
  </si>
  <si>
    <t>S2</t>
  </si>
  <si>
    <t>Progressive</t>
  </si>
  <si>
    <t>Operating expenditure</t>
  </si>
  <si>
    <t>S3</t>
  </si>
  <si>
    <t>Hydrogen</t>
  </si>
  <si>
    <t>Benefit categories</t>
  </si>
  <si>
    <t>Benefit input category</t>
  </si>
  <si>
    <t>Avoided involuntary load shedding</t>
  </si>
  <si>
    <t>Involuntary load shedding</t>
  </si>
  <si>
    <t>Avoided unrelated TNSP expenditure</t>
  </si>
  <si>
    <t>Timing of unrelated network expenditure</t>
  </si>
  <si>
    <t xml:space="preserve">Avoided fuel consumption from generation dispatch </t>
  </si>
  <si>
    <t>Avoided generation dispatch costs</t>
  </si>
  <si>
    <t xml:space="preserve">Avoided voluntary load curtailment </t>
  </si>
  <si>
    <t>Avoided costs for non RIT-T proponent parties</t>
  </si>
  <si>
    <t>Cost for non-RIT-T proponent parties</t>
  </si>
  <si>
    <t>RIT market benefits</t>
  </si>
  <si>
    <t>NER</t>
  </si>
  <si>
    <t>RIT-T market benefits</t>
  </si>
  <si>
    <t>5.15A.2(c)(4)(i)</t>
  </si>
  <si>
    <t>changes in fuel consumption arising through different patterns of generation dispatch</t>
  </si>
  <si>
    <t>5.15A.2(c)(4)(ii)</t>
  </si>
  <si>
    <t>changes in voluntary load curtailment</t>
  </si>
  <si>
    <t>5.15A.2(c)(4)(iii)</t>
  </si>
  <si>
    <t>changes in involuntary load shedding</t>
  </si>
  <si>
    <t>5.15A.2(c)(4)(iv)</t>
  </si>
  <si>
    <t>changes in costs for parties, other than the RIT-T proponent</t>
  </si>
  <si>
    <t>5.15A.2(c)(4)(v)</t>
  </si>
  <si>
    <t>differences in the timing of expenditure</t>
  </si>
  <si>
    <t>5.15A.2(c)(4)(vi)</t>
  </si>
  <si>
    <t>changes in network losses</t>
  </si>
  <si>
    <t>5.15A.2(c)(4)(vii)</t>
  </si>
  <si>
    <t>changes in ancillary services costs</t>
  </si>
  <si>
    <t>5.15A.2(c)(4)(viii)</t>
  </si>
  <si>
    <t>competition benefits</t>
  </si>
  <si>
    <t>5.15A.2(c)(4)(ix)</t>
  </si>
  <si>
    <t>any additional option value</t>
  </si>
  <si>
    <t>Colour scheme</t>
  </si>
  <si>
    <t>Colour</t>
  </si>
  <si>
    <t>R</t>
  </si>
  <si>
    <t>B</t>
  </si>
  <si>
    <t>G</t>
  </si>
  <si>
    <t>Green</t>
  </si>
  <si>
    <t>Dark grey</t>
  </si>
  <si>
    <t>Tan</t>
  </si>
  <si>
    <t>Red</t>
  </si>
  <si>
    <t>Brown</t>
  </si>
  <si>
    <t>Navy</t>
  </si>
  <si>
    <t>I2 CBA Inputs</t>
  </si>
  <si>
    <t>Inputs and parameters for the VNI West PACR RIT-T assessment</t>
  </si>
  <si>
    <t>Cost inputs</t>
  </si>
  <si>
    <t>All years refer to financial years</t>
  </si>
  <si>
    <t>Build profile for step change</t>
  </si>
  <si>
    <t>Component</t>
  </si>
  <si>
    <t>Total amount</t>
  </si>
  <si>
    <t>Asset life</t>
  </si>
  <si>
    <t>Opex</t>
  </si>
  <si>
    <t>NSW early works</t>
  </si>
  <si>
    <t>NSW</t>
  </si>
  <si>
    <t>NSW 500kV substation works</t>
  </si>
  <si>
    <t>NSW 500kV line works</t>
  </si>
  <si>
    <t>NSW 500kV PEC Enhanced Line Works (Dinawan to Wagga)</t>
  </si>
  <si>
    <t>NSW power flow control and repeater site</t>
  </si>
  <si>
    <t>NSW property/land access/easements</t>
  </si>
  <si>
    <t>NA</t>
  </si>
  <si>
    <t>NSW biodiversity offset costs</t>
  </si>
  <si>
    <t>VIC early works</t>
  </si>
  <si>
    <t>VIC</t>
  </si>
  <si>
    <t>VIC 500kV substation works</t>
  </si>
  <si>
    <t>VIC 500kV line works</t>
  </si>
  <si>
    <t>VIC power flow control and repeater site</t>
  </si>
  <si>
    <t>VIC property/land access/easements</t>
  </si>
  <si>
    <t>VIC biodiversity offset costs</t>
  </si>
  <si>
    <t>VIC WRL Option C2 incremental - substation works</t>
  </si>
  <si>
    <t>VIC WRL Option C2 incremental - lines works</t>
  </si>
  <si>
    <t>VIC WRL Option C2 incremental - power flow control and repeater site</t>
  </si>
  <si>
    <t>VIC WRL Option C2 incremental - land/access/easements</t>
  </si>
  <si>
    <t>VIC WRL Option C2 incremental - biodiversity offset costs</t>
  </si>
  <si>
    <t>$, real</t>
  </si>
  <si>
    <t>VNIW (via Bulgana and Kerang) with series compensation on Kerang – Bulgana</t>
  </si>
  <si>
    <t>Option 5 without series compensation</t>
  </si>
  <si>
    <t>NNO proponent charges</t>
  </si>
  <si>
    <t>'Market benefit' inputs</t>
  </si>
  <si>
    <t>I3 Opex</t>
  </si>
  <si>
    <t>Opex inputs for the VNI West PACR RIT-T assessment</t>
  </si>
  <si>
    <t>Opex inputs for network components</t>
  </si>
  <si>
    <t>CPI: All groups CPI Australia</t>
  </si>
  <si>
    <t>Index</t>
  </si>
  <si>
    <t>Transmission compensation costs</t>
  </si>
  <si>
    <t>NSW transmission land payments</t>
  </si>
  <si>
    <t>NSW transmission payments</t>
  </si>
  <si>
    <t>Private land percentage</t>
  </si>
  <si>
    <t>Percentage</t>
  </si>
  <si>
    <t>Total payment per km</t>
  </si>
  <si>
    <t>$, Dec 22</t>
  </si>
  <si>
    <t>$, Jun 21</t>
  </si>
  <si>
    <t>Annual payment per km</t>
  </si>
  <si>
    <t>Length</t>
  </si>
  <si>
    <t>Annual payment</t>
  </si>
  <si>
    <t>km</t>
  </si>
  <si>
    <t>VIC transmission payments</t>
  </si>
  <si>
    <t>Selection</t>
  </si>
  <si>
    <t>VNI VIC</t>
  </si>
  <si>
    <t>VIC land tax</t>
  </si>
  <si>
    <t>$</t>
  </si>
  <si>
    <t>Opex on capital assets</t>
  </si>
  <si>
    <t>Capex attracting opex</t>
  </si>
  <si>
    <t>NSW opex</t>
  </si>
  <si>
    <t>VIC opex</t>
  </si>
  <si>
    <t>Calculating costs, benefits and NPV for each option</t>
  </si>
  <si>
    <t>Parameters for S1</t>
  </si>
  <si>
    <t>Active</t>
  </si>
  <si>
    <t>Incremental net present value calculation</t>
  </si>
  <si>
    <t>Net present value for each option</t>
  </si>
  <si>
    <t>Units</t>
  </si>
  <si>
    <t>NPV</t>
  </si>
  <si>
    <t>Present value of market benefits for each option</t>
  </si>
  <si>
    <t>PV</t>
  </si>
  <si>
    <t>Present value of costs for each option</t>
  </si>
  <si>
    <t>Incremental cost calculation</t>
  </si>
  <si>
    <t>Capital outflow</t>
  </si>
  <si>
    <t>Commission in 2031/32</t>
  </si>
  <si>
    <t>Capex component</t>
  </si>
  <si>
    <t>Annual depreciation</t>
  </si>
  <si>
    <t>Years in analysis</t>
  </si>
  <si>
    <t>Terminal value</t>
  </si>
  <si>
    <t>Incremental 'market benefits'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</si>
</sst>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#,###,###"/>
    <numFmt numFmtId="171" formatCode="#,###,###.00"/>
    <numFmt numFmtId="172" formatCode="0.000%"/>
    <numFmt numFmtId="173" formatCode="0.0%"/>
    <numFmt numFmtId="174" formatCode="0.000000000"/>
    <numFmt numFmtId="175" formatCode="0.000"/>
    <numFmt numFmtId="176" formatCode="#,##0.00000000000000"/>
    <numFmt numFmtId="177" formatCode="[$-C09]d\ mmmm\ yyyy;@"/>
  </numFmts>
  <fonts count="33" x14ac:knownFonts="1"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ova"/>
      <family val="2"/>
      <scheme val="minor"/>
    </font>
    <font>
      <sz val="18"/>
      <color theme="3"/>
      <name val="Century Gothic"/>
      <family val="2"/>
      <scheme val="major"/>
    </font>
    <font>
      <b/>
      <sz val="15"/>
      <color theme="3"/>
      <name val="Arial Nova"/>
      <family val="2"/>
      <scheme val="minor"/>
    </font>
    <font>
      <b/>
      <sz val="13"/>
      <color theme="3"/>
      <name val="Arial Nova"/>
      <family val="2"/>
      <scheme val="minor"/>
    </font>
    <font>
      <b/>
      <sz val="11"/>
      <color theme="3"/>
      <name val="Arial Nova"/>
      <family val="2"/>
      <scheme val="minor"/>
    </font>
    <font>
      <sz val="11"/>
      <color rgb="FF006100"/>
      <name val="Arial Nova"/>
      <family val="2"/>
      <scheme val="minor"/>
    </font>
    <font>
      <sz val="11"/>
      <color rgb="FF9C0006"/>
      <name val="Arial Nova"/>
      <family val="2"/>
      <scheme val="minor"/>
    </font>
    <font>
      <sz val="11"/>
      <color rgb="FF9C6500"/>
      <name val="Arial Nova"/>
      <family val="2"/>
      <scheme val="minor"/>
    </font>
    <font>
      <sz val="11"/>
      <color rgb="FF3F3F76"/>
      <name val="Arial Nova"/>
      <family val="2"/>
      <scheme val="minor"/>
    </font>
    <font>
      <b/>
      <sz val="11"/>
      <color rgb="FF3F3F3F"/>
      <name val="Arial Nova"/>
      <family val="2"/>
      <scheme val="minor"/>
    </font>
    <font>
      <b/>
      <sz val="11"/>
      <color rgb="FFFA7D00"/>
      <name val="Arial Nova"/>
      <family val="2"/>
      <scheme val="minor"/>
    </font>
    <font>
      <sz val="11"/>
      <color rgb="FFFA7D00"/>
      <name val="Arial Nova"/>
      <family val="2"/>
      <scheme val="minor"/>
    </font>
    <font>
      <b/>
      <sz val="11"/>
      <color theme="0"/>
      <name val="Arial Nova"/>
      <family val="2"/>
      <scheme val="minor"/>
    </font>
    <font>
      <sz val="11"/>
      <color rgb="FFFF0000"/>
      <name val="Arial Nova"/>
      <family val="2"/>
      <scheme val="minor"/>
    </font>
    <font>
      <i/>
      <sz val="11"/>
      <color rgb="FF7F7F7F"/>
      <name val="Arial Nova"/>
      <family val="2"/>
      <scheme val="minor"/>
    </font>
    <font>
      <b/>
      <sz val="11"/>
      <color theme="1"/>
      <name val="Arial Nova"/>
      <family val="2"/>
      <scheme val="minor"/>
    </font>
    <font>
      <sz val="11"/>
      <color theme="0"/>
      <name val="Arial Nova"/>
      <family val="2"/>
      <scheme val="minor"/>
    </font>
    <font>
      <sz val="12"/>
      <color theme="1"/>
      <name val="Arial"/>
      <family val="2"/>
    </font>
    <font>
      <b/>
      <sz val="16"/>
      <color theme="0"/>
      <name val="Arial Nova"/>
      <family val="2"/>
      <scheme val="minor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b/>
      <sz val="12"/>
      <color theme="4"/>
      <name val="Arial"/>
      <family val="2"/>
    </font>
    <font>
      <b/>
      <sz val="12"/>
      <color theme="1"/>
      <name val="Arial"/>
      <family val="2"/>
    </font>
    <font>
      <b/>
      <sz val="17"/>
      <color theme="1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12"/>
      <color rgb="FF262D33"/>
      <name val="Arial"/>
      <family val="2"/>
    </font>
    <font>
      <b/>
      <sz val="16"/>
      <color rgb="FF008698"/>
      <name val="Arial Nova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8698"/>
        <bgColor indexed="64"/>
      </patternFill>
    </fill>
    <fill>
      <patternFill patternType="solid">
        <fgColor rgb="FF696A6D"/>
        <bgColor indexed="64"/>
      </patternFill>
    </fill>
    <fill>
      <patternFill patternType="solid">
        <fgColor rgb="FF262D33"/>
        <bgColor indexed="64"/>
      </patternFill>
    </fill>
    <fill>
      <patternFill patternType="solid">
        <fgColor rgb="FFE0D4A4"/>
        <bgColor indexed="64"/>
      </patternFill>
    </fill>
    <fill>
      <patternFill patternType="solid">
        <fgColor rgb="FF9EC0DB"/>
        <bgColor indexed="64"/>
      </patternFill>
    </fill>
    <fill>
      <patternFill patternType="solid">
        <fgColor rgb="FFF6C1D1"/>
        <bgColor indexed="64"/>
      </patternFill>
    </fill>
    <fill>
      <patternFill patternType="solid">
        <fgColor rgb="FF9ECCA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">
    <xf numFmtId="0" fontId="0" fillId="0" borderId="0"/>
    <xf numFmtId="0" fontId="20" fillId="34" borderId="0"/>
    <xf numFmtId="16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1" fillId="36" borderId="0"/>
    <xf numFmtId="0" fontId="21" fillId="35" borderId="0"/>
    <xf numFmtId="0" fontId="19" fillId="33" borderId="0"/>
    <xf numFmtId="2" fontId="19" fillId="37" borderId="0"/>
    <xf numFmtId="2" fontId="19" fillId="38" borderId="0"/>
    <xf numFmtId="1" fontId="19" fillId="39" borderId="0"/>
    <xf numFmtId="2" fontId="19" fillId="40" borderId="0"/>
  </cellStyleXfs>
  <cellXfs count="152">
    <xf numFmtId="0" fontId="0" fillId="0" borderId="0" xfId="0"/>
    <xf numFmtId="0" fontId="19" fillId="33" borderId="0" xfId="50"/>
    <xf numFmtId="0" fontId="1" fillId="0" borderId="0" xfId="0" applyFont="1"/>
    <xf numFmtId="0" fontId="21" fillId="36" borderId="0" xfId="48"/>
    <xf numFmtId="0" fontId="20" fillId="34" borderId="0" xfId="1"/>
    <xf numFmtId="0" fontId="21" fillId="35" borderId="0" xfId="49"/>
    <xf numFmtId="0" fontId="21" fillId="35" borderId="0" xfId="49" applyAlignment="1">
      <alignment horizontal="center"/>
    </xf>
    <xf numFmtId="0" fontId="0" fillId="33" borderId="0" xfId="50" applyFont="1"/>
    <xf numFmtId="0" fontId="21" fillId="35" borderId="0" xfId="49" applyAlignment="1">
      <alignment horizontal="left"/>
    </xf>
    <xf numFmtId="0" fontId="0" fillId="0" borderId="0" xfId="0" applyAlignment="1">
      <alignment horizontal="center"/>
    </xf>
    <xf numFmtId="0" fontId="21" fillId="36" borderId="0" xfId="48" applyAlignment="1">
      <alignment horizontal="center"/>
    </xf>
    <xf numFmtId="0" fontId="0" fillId="33" borderId="0" xfId="50" applyFont="1" applyAlignment="1">
      <alignment horizontal="center"/>
    </xf>
    <xf numFmtId="0" fontId="0" fillId="41" borderId="0" xfId="0" applyFill="1"/>
    <xf numFmtId="0" fontId="21" fillId="35" borderId="0" xfId="49" applyAlignment="1">
      <alignment horizontal="right"/>
    </xf>
    <xf numFmtId="2" fontId="19" fillId="33" borderId="0" xfId="50" applyNumberFormat="1" applyAlignment="1">
      <alignment horizontal="left"/>
    </xf>
    <xf numFmtId="0" fontId="0" fillId="0" borderId="0" xfId="0" applyAlignment="1">
      <alignment horizontal="right"/>
    </xf>
    <xf numFmtId="0" fontId="21" fillId="36" borderId="0" xfId="48" applyAlignment="1">
      <alignment horizontal="right"/>
    </xf>
    <xf numFmtId="3" fontId="19" fillId="38" borderId="0" xfId="52" applyNumberFormat="1"/>
    <xf numFmtId="3" fontId="21" fillId="36" borderId="0" xfId="48" applyNumberFormat="1"/>
    <xf numFmtId="3" fontId="19" fillId="38" borderId="10" xfId="52" applyNumberFormat="1" applyBorder="1"/>
    <xf numFmtId="1" fontId="19" fillId="40" borderId="0" xfId="54" applyNumberFormat="1" applyAlignment="1">
      <alignment horizontal="center"/>
    </xf>
    <xf numFmtId="0" fontId="20" fillId="34" borderId="0" xfId="1" applyAlignment="1">
      <alignment horizontal="right"/>
    </xf>
    <xf numFmtId="3" fontId="19" fillId="40" borderId="0" xfId="54" applyNumberFormat="1" applyAlignment="1">
      <alignment horizontal="right"/>
    </xf>
    <xf numFmtId="0" fontId="21" fillId="36" borderId="0" xfId="48" applyAlignment="1">
      <alignment horizontal="left"/>
    </xf>
    <xf numFmtId="0" fontId="0" fillId="0" borderId="0" xfId="0" applyAlignment="1">
      <alignment horizontal="left"/>
    </xf>
    <xf numFmtId="0" fontId="20" fillId="34" borderId="0" xfId="1" applyAlignment="1">
      <alignment horizontal="left"/>
    </xf>
    <xf numFmtId="0" fontId="22" fillId="0" borderId="0" xfId="0" applyFont="1"/>
    <xf numFmtId="0" fontId="19" fillId="33" borderId="12" xfId="50" applyBorder="1"/>
    <xf numFmtId="2" fontId="19" fillId="37" borderId="12" xfId="51" applyBorder="1"/>
    <xf numFmtId="2" fontId="19" fillId="38" borderId="12" xfId="52" applyBorder="1"/>
    <xf numFmtId="1" fontId="19" fillId="39" borderId="12" xfId="53" applyBorder="1"/>
    <xf numFmtId="2" fontId="19" fillId="40" borderId="13" xfId="54" applyBorder="1"/>
    <xf numFmtId="2" fontId="0" fillId="37" borderId="0" xfId="51" applyFont="1" applyAlignment="1" applyProtection="1">
      <alignment horizontal="left" vertical="top"/>
      <protection locked="0"/>
    </xf>
    <xf numFmtId="3" fontId="19" fillId="37" borderId="0" xfId="51" applyNumberFormat="1" applyProtection="1">
      <protection locked="0"/>
    </xf>
    <xf numFmtId="0" fontId="21" fillId="41" borderId="0" xfId="48" applyFill="1"/>
    <xf numFmtId="0" fontId="20" fillId="34" borderId="0" xfId="1" applyAlignment="1">
      <alignment horizontal="center"/>
    </xf>
    <xf numFmtId="0" fontId="19" fillId="0" borderId="0" xfId="50" applyFill="1"/>
    <xf numFmtId="0" fontId="0" fillId="0" borderId="0" xfId="50" applyFont="1" applyFill="1" applyAlignment="1">
      <alignment horizontal="center"/>
    </xf>
    <xf numFmtId="3" fontId="19" fillId="0" borderId="0" xfId="51" applyNumberFormat="1" applyFill="1"/>
    <xf numFmtId="0" fontId="27" fillId="0" borderId="0" xfId="0" applyFont="1"/>
    <xf numFmtId="0" fontId="28" fillId="0" borderId="0" xfId="0" applyFont="1"/>
    <xf numFmtId="0" fontId="23" fillId="0" borderId="0" xfId="0" applyFont="1"/>
    <xf numFmtId="0" fontId="21" fillId="35" borderId="0" xfId="49" applyAlignment="1">
      <alignment horizontal="center" vertical="top" wrapText="1"/>
    </xf>
    <xf numFmtId="2" fontId="0" fillId="37" borderId="0" xfId="51" applyFont="1" applyAlignment="1" applyProtection="1">
      <alignment vertical="top"/>
      <protection locked="0"/>
    </xf>
    <xf numFmtId="3" fontId="0" fillId="0" borderId="0" xfId="0" applyNumberFormat="1"/>
    <xf numFmtId="0" fontId="21" fillId="35" borderId="0" xfId="49" applyAlignment="1">
      <alignment horizontal="left" vertical="top" wrapText="1"/>
    </xf>
    <xf numFmtId="0" fontId="19" fillId="0" borderId="0" xfId="50" applyFill="1" applyAlignment="1">
      <alignment horizontal="left"/>
    </xf>
    <xf numFmtId="1" fontId="0" fillId="0" borderId="0" xfId="0" applyNumberFormat="1"/>
    <xf numFmtId="1" fontId="22" fillId="0" borderId="0" xfId="0" applyNumberFormat="1" applyFont="1"/>
    <xf numFmtId="165" fontId="24" fillId="0" borderId="0" xfId="0" applyNumberFormat="1" applyFont="1"/>
    <xf numFmtId="2" fontId="19" fillId="33" borderId="0" xfId="50" applyNumberFormat="1"/>
    <xf numFmtId="1" fontId="21" fillId="0" borderId="0" xfId="53" applyFont="1" applyFill="1" applyAlignment="1">
      <alignment horizontal="center" vertical="top"/>
    </xf>
    <xf numFmtId="0" fontId="20" fillId="34" borderId="0" xfId="1" quotePrefix="1"/>
    <xf numFmtId="3" fontId="19" fillId="33" borderId="0" xfId="50" applyNumberFormat="1"/>
    <xf numFmtId="1" fontId="0" fillId="39" borderId="0" xfId="53" applyFont="1" applyAlignment="1" applyProtection="1">
      <alignment horizontal="center" vertical="top"/>
      <protection locked="0"/>
    </xf>
    <xf numFmtId="0" fontId="29" fillId="0" borderId="0" xfId="0" applyFont="1"/>
    <xf numFmtId="1" fontId="0" fillId="39" borderId="0" xfId="51" applyNumberFormat="1" applyFont="1" applyFill="1" applyAlignment="1">
      <alignment horizontal="center"/>
    </xf>
    <xf numFmtId="0" fontId="21" fillId="0" borderId="0" xfId="48" applyFill="1"/>
    <xf numFmtId="0" fontId="21" fillId="0" borderId="0" xfId="49" applyFill="1"/>
    <xf numFmtId="0" fontId="21" fillId="35" borderId="0" xfId="49" applyAlignment="1">
      <alignment vertical="top" wrapText="1"/>
    </xf>
    <xf numFmtId="0" fontId="21" fillId="35" borderId="0" xfId="49" applyAlignment="1">
      <alignment vertical="top"/>
    </xf>
    <xf numFmtId="0" fontId="0" fillId="41" borderId="0" xfId="0" applyFill="1" applyAlignment="1">
      <alignment horizontal="left"/>
    </xf>
    <xf numFmtId="0" fontId="21" fillId="34" borderId="0" xfId="1" applyFont="1"/>
    <xf numFmtId="0" fontId="21" fillId="0" borderId="0" xfId="1" applyFont="1" applyFill="1"/>
    <xf numFmtId="0" fontId="21" fillId="34" borderId="0" xfId="1" applyFont="1" applyAlignment="1">
      <alignment horizontal="left"/>
    </xf>
    <xf numFmtId="0" fontId="21" fillId="41" borderId="0" xfId="0" applyFont="1" applyFill="1"/>
    <xf numFmtId="0" fontId="21" fillId="35" borderId="0" xfId="0" applyFont="1" applyFill="1"/>
    <xf numFmtId="3" fontId="0" fillId="37" borderId="0" xfId="51" applyNumberFormat="1" applyFont="1"/>
    <xf numFmtId="3" fontId="0" fillId="42" borderId="0" xfId="51" applyNumberFormat="1" applyFont="1" applyFill="1"/>
    <xf numFmtId="0" fontId="0" fillId="42" borderId="0" xfId="0" applyFill="1"/>
    <xf numFmtId="0" fontId="21" fillId="35" borderId="0" xfId="0" applyFont="1" applyFill="1" applyAlignment="1">
      <alignment horizontal="right"/>
    </xf>
    <xf numFmtId="0" fontId="0" fillId="37" borderId="0" xfId="51" applyNumberFormat="1" applyFont="1"/>
    <xf numFmtId="10" fontId="0" fillId="39" borderId="0" xfId="53" applyNumberFormat="1" applyFont="1" applyAlignment="1" applyProtection="1">
      <alignment horizontal="right"/>
      <protection locked="0"/>
    </xf>
    <xf numFmtId="0" fontId="21" fillId="41" borderId="0" xfId="0" applyFont="1" applyFill="1" applyAlignment="1">
      <alignment horizontal="right"/>
    </xf>
    <xf numFmtId="0" fontId="21" fillId="41" borderId="0" xfId="48" applyFill="1" applyAlignment="1">
      <alignment horizontal="left"/>
    </xf>
    <xf numFmtId="0" fontId="21" fillId="41" borderId="0" xfId="48" applyFill="1" applyAlignment="1">
      <alignment horizontal="right"/>
    </xf>
    <xf numFmtId="4" fontId="19" fillId="39" borderId="0" xfId="51" applyNumberFormat="1" applyFill="1" applyAlignment="1">
      <alignment horizontal="right"/>
    </xf>
    <xf numFmtId="0" fontId="21" fillId="35" borderId="0" xfId="49" applyAlignment="1">
      <alignment horizontal="right" vertical="top" wrapText="1"/>
    </xf>
    <xf numFmtId="3" fontId="21" fillId="41" borderId="0" xfId="48" applyNumberFormat="1" applyFill="1" applyAlignment="1">
      <alignment horizontal="left"/>
    </xf>
    <xf numFmtId="3" fontId="21" fillId="36" borderId="0" xfId="48" applyNumberFormat="1" applyAlignment="1">
      <alignment horizontal="center"/>
    </xf>
    <xf numFmtId="3" fontId="21" fillId="35" borderId="0" xfId="49" applyNumberFormat="1" applyAlignment="1">
      <alignment horizontal="left"/>
    </xf>
    <xf numFmtId="3" fontId="21" fillId="35" borderId="0" xfId="49" applyNumberFormat="1"/>
    <xf numFmtId="4" fontId="0" fillId="0" borderId="0" xfId="0" applyNumberFormat="1"/>
    <xf numFmtId="10" fontId="0" fillId="38" borderId="0" xfId="0" applyNumberFormat="1" applyFill="1"/>
    <xf numFmtId="3" fontId="0" fillId="38" borderId="0" xfId="0" applyNumberFormat="1" applyFill="1"/>
    <xf numFmtId="4" fontId="0" fillId="38" borderId="0" xfId="0" applyNumberFormat="1" applyFill="1"/>
    <xf numFmtId="2" fontId="0" fillId="0" borderId="0" xfId="0" applyNumberFormat="1"/>
    <xf numFmtId="0" fontId="31" fillId="36" borderId="0" xfId="48" applyFont="1"/>
    <xf numFmtId="0" fontId="32" fillId="34" borderId="0" xfId="1" applyFont="1"/>
    <xf numFmtId="0" fontId="21" fillId="41" borderId="11" xfId="48" applyFill="1" applyBorder="1" applyAlignment="1">
      <alignment vertical="top"/>
    </xf>
    <xf numFmtId="0" fontId="32" fillId="34" borderId="0" xfId="1" applyFont="1" applyAlignment="1">
      <alignment horizontal="right"/>
    </xf>
    <xf numFmtId="3" fontId="0" fillId="0" borderId="0" xfId="0" applyNumberFormat="1" applyAlignment="1">
      <alignment horizontal="right"/>
    </xf>
    <xf numFmtId="10" fontId="0" fillId="39" borderId="0" xfId="53" applyNumberFormat="1" applyFont="1" applyAlignment="1" applyProtection="1">
      <alignment horizontal="center"/>
      <protection locked="0"/>
    </xf>
    <xf numFmtId="3" fontId="21" fillId="35" borderId="0" xfId="49" applyNumberFormat="1" applyAlignment="1">
      <alignment horizontal="right"/>
    </xf>
    <xf numFmtId="4" fontId="19" fillId="38" borderId="0" xfId="52" applyNumberFormat="1"/>
    <xf numFmtId="164" fontId="0" fillId="0" borderId="0" xfId="0" applyNumberFormat="1"/>
    <xf numFmtId="3" fontId="23" fillId="0" borderId="0" xfId="0" applyNumberFormat="1" applyFont="1"/>
    <xf numFmtId="170" fontId="0" fillId="0" borderId="0" xfId="0" applyNumberFormat="1"/>
    <xf numFmtId="171" fontId="0" fillId="0" borderId="0" xfId="0" applyNumberFormat="1" applyAlignment="1">
      <alignment horizontal="right"/>
    </xf>
    <xf numFmtId="0" fontId="0" fillId="43" borderId="0" xfId="0" applyFill="1"/>
    <xf numFmtId="0" fontId="26" fillId="43" borderId="0" xfId="0" applyFont="1" applyFill="1"/>
    <xf numFmtId="0" fontId="25" fillId="43" borderId="0" xfId="0" applyFont="1" applyFill="1"/>
    <xf numFmtId="0" fontId="0" fillId="43" borderId="0" xfId="0" applyFill="1" applyAlignment="1">
      <alignment horizontal="center"/>
    </xf>
    <xf numFmtId="0" fontId="21" fillId="41" borderId="15" xfId="48" applyFill="1" applyBorder="1" applyAlignment="1">
      <alignment vertical="top"/>
    </xf>
    <xf numFmtId="0" fontId="0" fillId="43" borderId="15" xfId="0" applyFill="1" applyBorder="1"/>
    <xf numFmtId="0" fontId="0" fillId="43" borderId="16" xfId="0" applyFill="1" applyBorder="1"/>
    <xf numFmtId="0" fontId="0" fillId="43" borderId="17" xfId="0" applyFill="1" applyBorder="1"/>
    <xf numFmtId="3" fontId="0" fillId="0" borderId="0" xfId="0" applyNumberFormat="1" applyAlignment="1">
      <alignment horizontal="center"/>
    </xf>
    <xf numFmtId="2" fontId="0" fillId="37" borderId="0" xfId="51" applyFont="1" applyAlignment="1" applyProtection="1">
      <alignment horizontal="left"/>
      <protection locked="0"/>
    </xf>
    <xf numFmtId="2" fontId="23" fillId="37" borderId="0" xfId="51" applyFont="1" applyAlignment="1" applyProtection="1">
      <alignment horizontal="left"/>
      <protection locked="0"/>
    </xf>
    <xf numFmtId="3" fontId="19" fillId="38" borderId="0" xfId="51" applyNumberFormat="1" applyFill="1" applyAlignment="1" applyProtection="1">
      <alignment horizontal="right"/>
      <protection locked="0"/>
    </xf>
    <xf numFmtId="0" fontId="19" fillId="37" borderId="0" xfId="51" applyNumberFormat="1" applyAlignment="1" applyProtection="1">
      <alignment horizontal="center"/>
      <protection locked="0"/>
    </xf>
    <xf numFmtId="3" fontId="19" fillId="37" borderId="0" xfId="51" applyNumberFormat="1" applyAlignment="1" applyProtection="1">
      <alignment horizontal="center"/>
      <protection locked="0"/>
    </xf>
    <xf numFmtId="3" fontId="19" fillId="37" borderId="0" xfId="51" applyNumberFormat="1" applyAlignment="1" applyProtection="1">
      <alignment horizontal="right"/>
      <protection locked="0"/>
    </xf>
    <xf numFmtId="3" fontId="19" fillId="0" borderId="0" xfId="51" applyNumberFormat="1" applyFill="1" applyProtection="1">
      <protection locked="0"/>
    </xf>
    <xf numFmtId="3" fontId="19" fillId="0" borderId="0" xfId="52" applyNumberFormat="1" applyFill="1"/>
    <xf numFmtId="3" fontId="19" fillId="40" borderId="10" xfId="54" applyNumberFormat="1" applyBorder="1" applyAlignment="1">
      <alignment horizontal="right"/>
    </xf>
    <xf numFmtId="3" fontId="19" fillId="38" borderId="14" xfId="52" applyNumberFormat="1" applyBorder="1"/>
    <xf numFmtId="4" fontId="19" fillId="37" borderId="0" xfId="51" applyNumberFormat="1" applyProtection="1">
      <protection locked="0"/>
    </xf>
    <xf numFmtId="9" fontId="19" fillId="38" borderId="0" xfId="52" applyNumberFormat="1"/>
    <xf numFmtId="9" fontId="19" fillId="40" borderId="0" xfId="54" applyNumberFormat="1" applyAlignment="1">
      <alignment horizontal="right"/>
    </xf>
    <xf numFmtId="10" fontId="19" fillId="39" borderId="0" xfId="53" applyNumberFormat="1"/>
    <xf numFmtId="17" fontId="21" fillId="35" borderId="0" xfId="49" applyNumberFormat="1" applyAlignment="1">
      <alignment horizontal="right"/>
    </xf>
    <xf numFmtId="2" fontId="19" fillId="39" borderId="0" xfId="53" applyNumberFormat="1"/>
    <xf numFmtId="3" fontId="19" fillId="38" borderId="18" xfId="52" applyNumberFormat="1" applyBorder="1"/>
    <xf numFmtId="9" fontId="0" fillId="0" borderId="0" xfId="0" applyNumberFormat="1"/>
    <xf numFmtId="2" fontId="27" fillId="36" borderId="0" xfId="48" applyNumberFormat="1" applyFont="1"/>
    <xf numFmtId="17" fontId="21" fillId="35" borderId="0" xfId="49" applyNumberFormat="1" applyAlignment="1">
      <alignment horizontal="center"/>
    </xf>
    <xf numFmtId="0" fontId="19" fillId="33" borderId="0" xfId="50" applyAlignment="1">
      <alignment horizontal="center"/>
    </xf>
    <xf numFmtId="17" fontId="21" fillId="35" borderId="0" xfId="49" applyNumberFormat="1" applyAlignment="1">
      <alignment horizontal="left"/>
    </xf>
    <xf numFmtId="1" fontId="19" fillId="37" borderId="0" xfId="51" applyNumberFormat="1" applyAlignment="1">
      <alignment horizontal="right"/>
    </xf>
    <xf numFmtId="174" fontId="0" fillId="0" borderId="0" xfId="0" applyNumberFormat="1"/>
    <xf numFmtId="175" fontId="0" fillId="0" borderId="0" xfId="0" applyNumberFormat="1"/>
    <xf numFmtId="176" fontId="0" fillId="0" borderId="0" xfId="0" applyNumberFormat="1"/>
    <xf numFmtId="10" fontId="0" fillId="0" borderId="0" xfId="0" applyNumberFormat="1"/>
    <xf numFmtId="172" fontId="19" fillId="0" borderId="0" xfId="54" applyNumberFormat="1" applyFill="1" applyAlignment="1">
      <alignment horizontal="right"/>
    </xf>
    <xf numFmtId="173" fontId="19" fillId="0" borderId="0" xfId="54" applyNumberFormat="1" applyFill="1" applyAlignment="1">
      <alignment horizontal="right"/>
    </xf>
    <xf numFmtId="10" fontId="19" fillId="0" borderId="0" xfId="53" applyNumberFormat="1" applyFill="1"/>
    <xf numFmtId="0" fontId="19" fillId="0" borderId="0" xfId="53" applyNumberFormat="1" applyFill="1"/>
    <xf numFmtId="4" fontId="19" fillId="0" borderId="0" xfId="51" applyNumberFormat="1" applyFill="1" applyAlignment="1">
      <alignment horizontal="right"/>
    </xf>
    <xf numFmtId="4" fontId="19" fillId="0" borderId="0" xfId="52" applyNumberFormat="1" applyFill="1"/>
    <xf numFmtId="0" fontId="20" fillId="0" borderId="0" xfId="1" applyFill="1"/>
    <xf numFmtId="17" fontId="0" fillId="42" borderId="0" xfId="0" applyNumberFormat="1" applyFill="1" applyAlignment="1">
      <alignment horizontal="left"/>
    </xf>
    <xf numFmtId="9" fontId="19" fillId="37" borderId="0" xfId="52" applyNumberFormat="1" applyFill="1"/>
    <xf numFmtId="0" fontId="0" fillId="37" borderId="0" xfId="0" applyFill="1"/>
    <xf numFmtId="17" fontId="21" fillId="36" borderId="0" xfId="48" applyNumberFormat="1"/>
    <xf numFmtId="17" fontId="0" fillId="0" borderId="0" xfId="0" applyNumberFormat="1"/>
    <xf numFmtId="0" fontId="21" fillId="41" borderId="0" xfId="48" applyFill="1" applyAlignment="1">
      <alignment horizontal="center"/>
    </xf>
    <xf numFmtId="3" fontId="0" fillId="37" borderId="0" xfId="0" applyNumberFormat="1" applyFill="1" applyAlignment="1">
      <alignment horizontal="center"/>
    </xf>
    <xf numFmtId="177" fontId="0" fillId="43" borderId="0" xfId="0" applyNumberFormat="1" applyFill="1" applyAlignment="1">
      <alignment horizontal="left"/>
    </xf>
    <xf numFmtId="17" fontId="21" fillId="0" borderId="0" xfId="49" applyNumberFormat="1" applyFill="1" applyAlignment="1">
      <alignment horizontal="right"/>
    </xf>
    <xf numFmtId="0" fontId="25" fillId="0" borderId="0" xfId="0" applyFont="1"/>
  </cellXfs>
  <cellStyles count="5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d" xfId="13" builtinId="27" hidden="1"/>
    <cellStyle name="Calculation" xfId="17" builtinId="22" hidden="1"/>
    <cellStyle name="Calculation Cell" xfId="52" xr:uid="{00000000-0005-0000-0000-00001A000000}"/>
    <cellStyle name="Check Cell" xfId="19" builtinId="23" hidden="1"/>
    <cellStyle name="Comma" xfId="2" builtinId="3" hidden="1"/>
    <cellStyle name="Comma [0]" xfId="3" builtinId="6" hidden="1"/>
    <cellStyle name="Currency" xfId="4" builtinId="4" hidden="1"/>
    <cellStyle name="Currency [0]" xfId="5" builtinId="7" hidden="1"/>
    <cellStyle name="Explanatory Text" xfId="22" builtinId="53" hidden="1"/>
    <cellStyle name="Good" xfId="12" builtinId="26" hidden="1"/>
    <cellStyle name="Header 1" xfId="1" xr:uid="{00000000-0005-0000-0000-000022000000}"/>
    <cellStyle name="Header 2" xfId="48" xr:uid="{00000000-0005-0000-0000-000023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Input" xfId="15" builtinId="20" hidden="1"/>
    <cellStyle name="Input Cell" xfId="51" xr:uid="{00000000-0005-0000-0000-000029000000}"/>
    <cellStyle name="Linked Cell" xfId="18" builtinId="24" hidden="1"/>
    <cellStyle name="Neutral" xfId="14" builtinId="28" hidden="1"/>
    <cellStyle name="Normal" xfId="0" builtinId="0" customBuiltin="1"/>
    <cellStyle name="Note" xfId="21" builtinId="10" hidden="1"/>
    <cellStyle name="Output" xfId="16" builtinId="21" hidden="1"/>
    <cellStyle name="Output Cell" xfId="54" xr:uid="{00000000-0005-0000-0000-00002F000000}"/>
    <cellStyle name="Parameter Cell" xfId="53" xr:uid="{00000000-0005-0000-0000-000030000000}"/>
    <cellStyle name="Percent" xfId="6" builtinId="5" hidden="1"/>
    <cellStyle name="Table Header" xfId="49" xr:uid="{00000000-0005-0000-0000-000032000000}"/>
    <cellStyle name="Table Row Name" xfId="50" xr:uid="{00000000-0005-0000-0000-000033000000}"/>
    <cellStyle name="Title" xfId="7" builtinId="15" hidden="1"/>
    <cellStyle name="Total" xfId="23" builtinId="25" hidden="1"/>
    <cellStyle name="Warning Text" xfId="20" builtinId="11" hidden="1"/>
  </cellStyles>
  <dxfs count="1">
    <dxf>
      <font>
        <color rgb="FF9C0006"/>
      </font>
    </dxf>
  </dxfs>
  <tableStyles count="1" defaultTableStyle="TableStyleMedium2" defaultPivotStyle="PivotStyleLight16">
    <tableStyle name="Invisible" pivot="0" table="0" count="0" xr9:uid="{C42BDD88-A0A1-41DC-BE5E-5071294B70CB}"/>
  </tableStyles>
  <colors>
    <mruColors>
      <color rgb="FFE0D4A4"/>
      <color rgb="FF88CEE4"/>
      <color rgb="FF268BAA"/>
      <color rgb="FFA1D883"/>
      <color rgb="FF4DB6D7"/>
      <color rgb="FF6B3077"/>
      <color rgb="FF40C1AC"/>
      <color rgb="FF6FC4DF"/>
      <color rgb="FF595959"/>
      <color rgb="FF360F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'R1 Interface and results'!$G$31</c:f>
              <c:strCache>
                <c:ptCount val="1"/>
                <c:pt idx="0">
                  <c:v>Core Step Change results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'R1 Interface and results'!$F$32:$F$33</c:f>
              <c:strCache>
                <c:ptCount val="2"/>
                <c:pt idx="0">
                  <c:v>Option 5</c:v>
                </c:pt>
                <c:pt idx="1">
                  <c:v>Option 5A</c:v>
                </c:pt>
              </c:strCache>
            </c:strRef>
          </c:cat>
          <c:val>
            <c:numRef>
              <c:f>'R1 Interface and results'!$G$32:$G$33</c:f>
              <c:numCache>
                <c:formatCode>#,##0</c:formatCode>
                <c:ptCount val="2"/>
                <c:pt idx="0">
                  <c:v>1826.8619529183125</c:v>
                </c:pt>
                <c:pt idx="1">
                  <c:v>1827.3177538875709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91-4143-A9FD-24F934573BDC}"/>
            </c:ext>
          </c:extLst>
        </c:ser>
        <c:ser>
          <c:idx val="1"/>
          <c:order val="1"/>
          <c:tx>
            <c:strRef>
              <c:f>'R1 Interface and results'!$H$31</c:f>
              <c:strCache>
                <c:ptCount val="1"/>
                <c:pt idx="0">
                  <c:v>Offshore wind sensitivity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'R1 Interface and results'!$F$32:$F$33</c:f>
              <c:strCache>
                <c:ptCount val="2"/>
                <c:pt idx="0">
                  <c:v>Option 5</c:v>
                </c:pt>
                <c:pt idx="1">
                  <c:v>Option 5A</c:v>
                </c:pt>
              </c:strCache>
            </c:strRef>
          </c:cat>
          <c:val>
            <c:numRef>
              <c:f>'R1 Interface and results'!$H$32:$H$33</c:f>
              <c:numCache>
                <c:formatCode>#,##0</c:formatCode>
                <c:ptCount val="2"/>
                <c:pt idx="0">
                  <c:v>959.01905920093373</c:v>
                </c:pt>
                <c:pt idx="1">
                  <c:v>912.56907490729304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91-4143-A9FD-24F934573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320927"/>
        <c:axId val="202332447"/>
      </c:barChart>
      <c:catAx>
        <c:axId val="202320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332447"/>
        <c:crosses val="autoZero"/>
        <c:auto val="1"/>
        <c:lblAlgn val="ctr"/>
        <c:lblOffset val="100"/>
        <c:noMultiLvlLbl val="0"/>
      </c:catAx>
      <c:valAx>
        <c:axId val="20233244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$m, NPV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320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44450</xdr:colOff>
      <xdr:row>10</xdr:row>
      <xdr:rowOff>10885</xdr:rowOff>
    </xdr:from>
    <xdr:to>
      <xdr:col>3</xdr:col>
      <xdr:colOff>343686</xdr:colOff>
      <xdr:row>27</xdr:row>
      <xdr:rowOff>151086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450" y="1865085"/>
          <a:ext cx="2161374" cy="3307264"/>
        </a:xfrm>
        <a:prstGeom prst="rect">
          <a:avLst/>
        </a:prstGeom>
        <a:ln w="25400"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733425</xdr:colOff>
      <xdr:row>1</xdr:row>
      <xdr:rowOff>133350</xdr:rowOff>
    </xdr:from>
    <xdr:to>
      <xdr:col>3</xdr:col>
      <xdr:colOff>844550</xdr:colOff>
      <xdr:row>6</xdr:row>
      <xdr:rowOff>36635</xdr:rowOff>
    </xdr:to>
    <xdr:pic>
      <xdr:nvPicPr>
        <xdr:cNvPr id="7" name="Picture 6" descr="Transgrid">
          <a:extLst>
            <a:ext uri="{FF2B5EF4-FFF2-40B4-BE49-F238E27FC236}">
              <a16:creationId xmlns:a16="http://schemas.microsoft.com/office/drawing/2014/main" id="{931284CE-5C4D-49E3-98D8-2B3A56747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323850"/>
          <a:ext cx="2781300" cy="8557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0</xdr:row>
      <xdr:rowOff>9525</xdr:rowOff>
    </xdr:from>
    <xdr:to>
      <xdr:col>5</xdr:col>
      <xdr:colOff>402750</xdr:colOff>
      <xdr:row>6</xdr:row>
      <xdr:rowOff>123350</xdr:rowOff>
    </xdr:to>
    <xdr:pic>
      <xdr:nvPicPr>
        <xdr:cNvPr id="8" name="Picture 7" descr="Australian Energy Market Operator (AEMO) logo">
          <a:extLst>
            <a:ext uri="{FF2B5EF4-FFF2-40B4-BE49-F238E27FC236}">
              <a16:creationId xmlns:a16="http://schemas.microsoft.com/office/drawing/2014/main" id="{5DAC8F7F-C145-43F6-8D6D-F4FA5894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9525"/>
          <a:ext cx="1260000" cy="126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704850</xdr:colOff>
      <xdr:row>2</xdr:row>
      <xdr:rowOff>92075</xdr:rowOff>
    </xdr:from>
    <xdr:to>
      <xdr:col>6</xdr:col>
      <xdr:colOff>712994</xdr:colOff>
      <xdr:row>6</xdr:row>
      <xdr:rowOff>55486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20AAD983-A56B-4D8F-BFF5-24FB8661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48275" y="492125"/>
          <a:ext cx="2837069" cy="7635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34</xdr:row>
      <xdr:rowOff>161925</xdr:rowOff>
    </xdr:from>
    <xdr:to>
      <xdr:col>8</xdr:col>
      <xdr:colOff>999450</xdr:colOff>
      <xdr:row>48</xdr:row>
      <xdr:rowOff>183075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B0B1B34-FE51-4866-8C17-233C86360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AEMO">
  <a:themeElements>
    <a:clrScheme name="AEMO 2022">
      <a:dk1>
        <a:srgbClr val="424242"/>
      </a:dk1>
      <a:lt1>
        <a:srgbClr val="FFFFFF"/>
      </a:lt1>
      <a:dk2>
        <a:srgbClr val="3C1053"/>
      </a:dk2>
      <a:lt2>
        <a:srgbClr val="EEEEF0"/>
      </a:lt2>
      <a:accent1>
        <a:srgbClr val="6B3077"/>
      </a:accent1>
      <a:accent2>
        <a:srgbClr val="A3519B"/>
      </a:accent2>
      <a:accent3>
        <a:srgbClr val="9B2241"/>
      </a:accent3>
      <a:accent4>
        <a:srgbClr val="FDD26E"/>
      </a:accent4>
      <a:accent5>
        <a:srgbClr val="A1D883"/>
      </a:accent5>
      <a:accent6>
        <a:srgbClr val="40C1AC"/>
      </a:accent6>
      <a:hlink>
        <a:srgbClr val="6B3077"/>
      </a:hlink>
      <a:folHlink>
        <a:srgbClr val="A3DBE8"/>
      </a:folHlink>
    </a:clrScheme>
    <a:fontScheme name="AEMO Arial Nova">
      <a:majorFont>
        <a:latin typeface="Century Gothic"/>
        <a:ea typeface=""/>
        <a:cs typeface=""/>
      </a:majorFont>
      <a:minorFont>
        <a:latin typeface="Arial Nov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 tint="4.9989318521683403E-2"/>
  </sheetPr>
  <dimension ref="A1:G29"/>
  <sheetViews>
    <sheetView tabSelected="1" workbookViewId="0">
      <selection activeCell="E12" sqref="E12"/>
    </sheetView>
  </sheetViews>
  <sheetFormatPr defaultRowHeight="15" x14ac:dyDescent="0.2"/>
  <cols>
    <col min="2" max="2" width="13.33203125" customWidth="1"/>
    <col min="4" max="4" width="13.21875" bestFit="1" customWidth="1"/>
    <col min="5" max="5" width="10" bestFit="1" customWidth="1"/>
    <col min="6" max="6" width="34.33203125" customWidth="1"/>
    <col min="7" max="7" width="15.33203125" customWidth="1"/>
    <col min="8" max="8" width="17.21875" customWidth="1"/>
  </cols>
  <sheetData>
    <row r="1" spans="1:7" x14ac:dyDescent="0.2">
      <c r="A1" s="99"/>
      <c r="B1" s="99"/>
      <c r="C1" s="99"/>
      <c r="D1" s="99"/>
      <c r="E1" s="99"/>
      <c r="F1" s="99"/>
      <c r="G1" s="99"/>
    </row>
    <row r="2" spans="1:7" x14ac:dyDescent="0.2">
      <c r="A2" s="99"/>
      <c r="B2" s="99"/>
      <c r="C2" s="99"/>
      <c r="D2" s="99"/>
      <c r="E2" s="99"/>
      <c r="F2" s="99"/>
      <c r="G2" s="99"/>
    </row>
    <row r="3" spans="1:7" x14ac:dyDescent="0.2">
      <c r="A3" s="99"/>
      <c r="B3" s="99"/>
      <c r="C3" s="99"/>
      <c r="D3" s="99"/>
      <c r="E3" s="99"/>
      <c r="F3" s="99"/>
      <c r="G3" s="99"/>
    </row>
    <row r="4" spans="1:7" x14ac:dyDescent="0.2">
      <c r="A4" s="99"/>
      <c r="B4" s="99"/>
      <c r="C4" s="99"/>
      <c r="D4" s="99"/>
      <c r="E4" s="99"/>
      <c r="F4" s="99"/>
      <c r="G4" s="99"/>
    </row>
    <row r="5" spans="1:7" x14ac:dyDescent="0.2">
      <c r="A5" s="99"/>
      <c r="B5" s="99"/>
      <c r="C5" s="99"/>
      <c r="D5" s="99"/>
      <c r="E5" s="99"/>
      <c r="F5" s="99"/>
      <c r="G5" s="99"/>
    </row>
    <row r="6" spans="1:7" x14ac:dyDescent="0.2">
      <c r="A6" s="99"/>
      <c r="B6" s="99"/>
      <c r="C6" s="99"/>
      <c r="D6" s="99"/>
      <c r="E6" s="99"/>
      <c r="F6" s="99"/>
      <c r="G6" s="99"/>
    </row>
    <row r="7" spans="1:7" x14ac:dyDescent="0.2">
      <c r="A7" s="99"/>
      <c r="B7" s="99"/>
      <c r="C7" s="99"/>
      <c r="D7" s="99"/>
      <c r="E7" s="99"/>
      <c r="F7" s="99"/>
      <c r="G7" s="99"/>
    </row>
    <row r="8" spans="1:7" x14ac:dyDescent="0.2">
      <c r="A8" s="99"/>
      <c r="B8" s="99"/>
      <c r="C8" s="99"/>
      <c r="D8" s="99"/>
      <c r="E8" s="99"/>
      <c r="F8" s="99"/>
      <c r="G8" s="99"/>
    </row>
    <row r="9" spans="1:7" ht="21.75" x14ac:dyDescent="0.3">
      <c r="A9" s="99"/>
      <c r="B9" s="100" t="s">
        <v>0</v>
      </c>
      <c r="C9" s="99"/>
      <c r="D9" s="99"/>
      <c r="E9" s="99"/>
      <c r="F9" s="99"/>
      <c r="G9" s="99"/>
    </row>
    <row r="10" spans="1:7" ht="16.5" thickBot="1" x14ac:dyDescent="0.3">
      <c r="A10" s="99"/>
      <c r="B10" s="101"/>
      <c r="C10" s="99"/>
      <c r="D10" s="99"/>
      <c r="E10" s="99"/>
      <c r="F10" s="99"/>
      <c r="G10" s="99"/>
    </row>
    <row r="11" spans="1:7" ht="16.5" thickBot="1" x14ac:dyDescent="0.25">
      <c r="A11" s="99"/>
      <c r="B11" s="99"/>
      <c r="C11" s="99"/>
      <c r="D11" s="99"/>
      <c r="E11" s="89" t="s">
        <v>1</v>
      </c>
      <c r="F11" s="103"/>
      <c r="G11" s="99"/>
    </row>
    <row r="12" spans="1:7" x14ac:dyDescent="0.2">
      <c r="A12" s="99"/>
      <c r="B12" s="99"/>
      <c r="C12" s="99"/>
      <c r="D12" s="99"/>
      <c r="E12" s="27"/>
      <c r="F12" s="104" t="s">
        <v>2</v>
      </c>
      <c r="G12" s="99"/>
    </row>
    <row r="13" spans="1:7" x14ac:dyDescent="0.2">
      <c r="A13" s="99"/>
      <c r="B13" s="99"/>
      <c r="C13" s="99"/>
      <c r="D13" s="99"/>
      <c r="E13" s="28"/>
      <c r="F13" s="105" t="s">
        <v>3</v>
      </c>
      <c r="G13" s="99"/>
    </row>
    <row r="14" spans="1:7" x14ac:dyDescent="0.2">
      <c r="A14" s="99"/>
      <c r="B14" s="99"/>
      <c r="C14" s="99"/>
      <c r="D14" s="99"/>
      <c r="E14" s="29"/>
      <c r="F14" s="105" t="s">
        <v>4</v>
      </c>
      <c r="G14" s="99"/>
    </row>
    <row r="15" spans="1:7" ht="15.75" customHeight="1" x14ac:dyDescent="0.2">
      <c r="A15" s="99"/>
      <c r="B15" s="99"/>
      <c r="C15" s="99"/>
      <c r="D15" s="99"/>
      <c r="E15" s="30"/>
      <c r="F15" s="105" t="s">
        <v>5</v>
      </c>
      <c r="G15" s="99"/>
    </row>
    <row r="16" spans="1:7" ht="15.75" thickBot="1" x14ac:dyDescent="0.25">
      <c r="A16" s="99"/>
      <c r="B16" s="99"/>
      <c r="C16" s="99"/>
      <c r="D16" s="99"/>
      <c r="E16" s="31"/>
      <c r="F16" s="106" t="s">
        <v>6</v>
      </c>
      <c r="G16" s="99"/>
    </row>
    <row r="17" spans="1:7" x14ac:dyDescent="0.2">
      <c r="A17" s="99"/>
      <c r="B17" s="99"/>
      <c r="C17" s="99"/>
      <c r="D17" s="99"/>
      <c r="E17" s="99"/>
      <c r="F17" s="99"/>
      <c r="G17" s="99"/>
    </row>
    <row r="18" spans="1:7" ht="15.75" x14ac:dyDescent="0.25">
      <c r="A18" s="99"/>
      <c r="B18" s="99"/>
      <c r="C18" s="99"/>
      <c r="D18" s="99"/>
      <c r="E18" s="101" t="s">
        <v>7</v>
      </c>
      <c r="F18" s="149">
        <v>43956</v>
      </c>
      <c r="G18" s="99"/>
    </row>
    <row r="19" spans="1:7" x14ac:dyDescent="0.2">
      <c r="A19" s="99"/>
      <c r="B19" s="99"/>
      <c r="C19" s="99"/>
      <c r="D19" s="99"/>
      <c r="E19" s="99"/>
      <c r="F19" s="99"/>
      <c r="G19" s="99"/>
    </row>
    <row r="20" spans="1:7" x14ac:dyDescent="0.2">
      <c r="A20" s="99"/>
      <c r="B20" s="99"/>
      <c r="C20" s="99"/>
      <c r="D20" s="99"/>
      <c r="E20" s="99"/>
      <c r="F20" s="99"/>
      <c r="G20" s="99"/>
    </row>
    <row r="21" spans="1:7" x14ac:dyDescent="0.2">
      <c r="A21" s="99"/>
      <c r="B21" s="99"/>
      <c r="C21" s="99"/>
      <c r="D21" s="99"/>
      <c r="E21" s="99"/>
      <c r="F21" s="99"/>
      <c r="G21" s="99"/>
    </row>
    <row r="22" spans="1:7" x14ac:dyDescent="0.2">
      <c r="A22" s="99"/>
      <c r="B22" s="99"/>
      <c r="C22" s="99"/>
      <c r="D22" s="99"/>
      <c r="E22" s="99"/>
      <c r="F22" s="99"/>
      <c r="G22" s="99"/>
    </row>
    <row r="23" spans="1:7" x14ac:dyDescent="0.2">
      <c r="A23" s="99"/>
      <c r="B23" s="99"/>
      <c r="C23" s="99"/>
      <c r="D23" s="99"/>
      <c r="E23" s="99"/>
      <c r="F23" s="99"/>
      <c r="G23" s="99"/>
    </row>
    <row r="24" spans="1:7" x14ac:dyDescent="0.2">
      <c r="A24" s="99"/>
      <c r="B24" s="102"/>
      <c r="C24" s="99"/>
      <c r="D24" s="99"/>
      <c r="E24" s="99"/>
      <c r="F24" s="99"/>
      <c r="G24" s="99"/>
    </row>
    <row r="25" spans="1:7" x14ac:dyDescent="0.2">
      <c r="A25" s="99"/>
      <c r="B25" s="99"/>
      <c r="C25" s="99"/>
      <c r="D25" s="99"/>
      <c r="E25" s="99"/>
      <c r="F25" s="99"/>
      <c r="G25" s="99"/>
    </row>
    <row r="26" spans="1:7" x14ac:dyDescent="0.2">
      <c r="A26" s="99"/>
      <c r="B26" s="99"/>
      <c r="C26" s="99"/>
      <c r="D26" s="99"/>
      <c r="E26" s="99"/>
      <c r="F26" s="99"/>
      <c r="G26" s="99"/>
    </row>
    <row r="27" spans="1:7" x14ac:dyDescent="0.2">
      <c r="A27" s="99"/>
      <c r="B27" s="99"/>
      <c r="C27" s="99"/>
      <c r="D27" s="99"/>
      <c r="E27" s="99"/>
      <c r="F27" s="99"/>
      <c r="G27" s="99"/>
    </row>
    <row r="28" spans="1:7" x14ac:dyDescent="0.2">
      <c r="A28" s="99"/>
      <c r="B28" s="99"/>
      <c r="C28" s="99"/>
      <c r="D28" s="99"/>
      <c r="E28" s="99"/>
      <c r="F28" s="99"/>
      <c r="G28" s="99"/>
    </row>
    <row r="29" spans="1:7" x14ac:dyDescent="0.2">
      <c r="G29" s="99"/>
    </row>
  </sheetData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9"/>
  </sheetPr>
  <dimension ref="A1:AA51"/>
  <sheetViews>
    <sheetView topLeftCell="A17" zoomScaleNormal="100" workbookViewId="0">
      <selection activeCell="J21" sqref="J21"/>
    </sheetView>
  </sheetViews>
  <sheetFormatPr defaultRowHeight="15" x14ac:dyDescent="0.2"/>
  <cols>
    <col min="1" max="1" width="8.88671875" style="41"/>
    <col min="2" max="2" width="20.109375" customWidth="1"/>
    <col min="3" max="3" width="16.6640625" customWidth="1"/>
    <col min="4" max="4" width="18.5546875" customWidth="1"/>
    <col min="5" max="6" width="17.109375" customWidth="1"/>
    <col min="7" max="7" width="17.109375" style="15" customWidth="1"/>
    <col min="8" max="8" width="17.109375" customWidth="1"/>
    <col min="9" max="9" width="12.6640625" customWidth="1"/>
    <col min="10" max="10" width="13.33203125" customWidth="1"/>
    <col min="11" max="11" width="14.21875" customWidth="1"/>
    <col min="12" max="13" width="10.6640625" customWidth="1"/>
    <col min="14" max="14" width="12.6640625" bestFit="1" customWidth="1"/>
    <col min="15" max="15" width="10.6640625" customWidth="1"/>
    <col min="16" max="22" width="9.21875" customWidth="1"/>
    <col min="24" max="25" width="9.21875" customWidth="1"/>
  </cols>
  <sheetData>
    <row r="1" spans="1:13" ht="18" x14ac:dyDescent="0.25">
      <c r="A1" s="40" t="str">
        <f ca="1">MID(CELL("filename",A2),FIND("]",CELL("filename",A2))+1,256)</f>
        <v>R1 Interface and results</v>
      </c>
    </row>
    <row r="2" spans="1:13" x14ac:dyDescent="0.2">
      <c r="A2" s="41" t="s">
        <v>8</v>
      </c>
      <c r="H2" s="97"/>
    </row>
    <row r="3" spans="1:13" x14ac:dyDescent="0.2">
      <c r="F3" s="15"/>
    </row>
    <row r="4" spans="1:13" ht="24.95" customHeight="1" x14ac:dyDescent="0.3">
      <c r="B4" s="4" t="s">
        <v>9</v>
      </c>
      <c r="C4" s="4"/>
      <c r="D4" s="4"/>
      <c r="E4" s="25"/>
      <c r="F4" s="21"/>
      <c r="G4" s="21"/>
      <c r="H4" s="21"/>
    </row>
    <row r="5" spans="1:13" x14ac:dyDescent="0.2">
      <c r="E5" s="9"/>
      <c r="F5" s="15"/>
      <c r="H5" s="15"/>
    </row>
    <row r="6" spans="1:13" ht="15.75" x14ac:dyDescent="0.25">
      <c r="B6" s="34" t="s">
        <v>10</v>
      </c>
      <c r="C6" s="12"/>
      <c r="D6" s="12"/>
      <c r="E6" s="61"/>
      <c r="F6" s="73" t="str">
        <f t="array" ref="F6:H6">TRANSPOSE('I1 General Inputs'!I24:I26)</f>
        <v>S1</v>
      </c>
      <c r="G6" s="73" t="str">
        <v>S2</v>
      </c>
      <c r="H6" s="73" t="str">
        <v>S3</v>
      </c>
    </row>
    <row r="7" spans="1:13" ht="15.75" x14ac:dyDescent="0.25">
      <c r="B7" s="5" t="s">
        <v>11</v>
      </c>
      <c r="C7" s="5"/>
      <c r="D7" s="5"/>
      <c r="E7" s="6" t="s">
        <v>12</v>
      </c>
      <c r="F7" s="93" t="str">
        <f>'I1 General Inputs'!J24</f>
        <v>Step</v>
      </c>
      <c r="G7" s="93" t="str">
        <f>'I1 General Inputs'!J25</f>
        <v>Progressive</v>
      </c>
      <c r="H7" s="93" t="str">
        <f>'I1 General Inputs'!J26</f>
        <v>Hydrogen</v>
      </c>
    </row>
    <row r="8" spans="1:13" x14ac:dyDescent="0.2">
      <c r="B8" s="7" t="s">
        <v>13</v>
      </c>
      <c r="C8" s="7"/>
      <c r="D8" s="7"/>
      <c r="E8" s="11" t="s">
        <v>14</v>
      </c>
      <c r="F8" s="121">
        <v>5.5E-2</v>
      </c>
      <c r="G8" s="72">
        <f>DiscountRate_Baseline</f>
        <v>5.5E-2</v>
      </c>
      <c r="H8" s="72">
        <f>DiscountRate_Baseline</f>
        <v>5.5E-2</v>
      </c>
      <c r="J8" s="137"/>
      <c r="K8" s="137"/>
      <c r="L8" s="137"/>
      <c r="M8" s="137"/>
    </row>
    <row r="9" spans="1:13" x14ac:dyDescent="0.2">
      <c r="E9" s="9"/>
      <c r="F9" s="15"/>
      <c r="H9" s="15"/>
    </row>
    <row r="10" spans="1:13" ht="15.75" x14ac:dyDescent="0.25">
      <c r="B10" s="5" t="s">
        <v>15</v>
      </c>
      <c r="C10" s="5"/>
      <c r="D10" s="5"/>
      <c r="E10" s="6" t="s">
        <v>12</v>
      </c>
      <c r="F10" s="13" t="str">
        <f>$F$7</f>
        <v>Step</v>
      </c>
      <c r="G10" s="13" t="str">
        <f>$G$7</f>
        <v>Progressive</v>
      </c>
      <c r="H10" s="13" t="str">
        <f>$H$7</f>
        <v>Hydrogen</v>
      </c>
    </row>
    <row r="11" spans="1:13" x14ac:dyDescent="0.2">
      <c r="B11" s="53" t="str">
        <f>'I1 General Inputs'!B24</f>
        <v>Capital cost (network)</v>
      </c>
      <c r="C11" s="1"/>
      <c r="D11" s="1"/>
      <c r="E11" s="11" t="s">
        <v>16</v>
      </c>
      <c r="F11" s="123">
        <v>1</v>
      </c>
      <c r="G11" s="123">
        <f>CapitalCost_Baseline</f>
        <v>1</v>
      </c>
      <c r="H11" s="123">
        <f>CapitalCost_Baseline</f>
        <v>1</v>
      </c>
      <c r="J11" s="138"/>
      <c r="K11" s="138"/>
      <c r="L11" s="139"/>
    </row>
    <row r="12" spans="1:13" x14ac:dyDescent="0.2">
      <c r="B12" s="53" t="str">
        <f>'I1 General Inputs'!B25</f>
        <v>Capital cost (battery)</v>
      </c>
      <c r="C12" s="1"/>
      <c r="D12" s="1"/>
      <c r="E12" s="11" t="s">
        <v>16</v>
      </c>
      <c r="F12" s="76">
        <v>1</v>
      </c>
      <c r="G12" s="76">
        <f>F12</f>
        <v>1</v>
      </c>
      <c r="H12" s="76">
        <f>F12</f>
        <v>1</v>
      </c>
      <c r="I12" s="82"/>
      <c r="J12" s="82"/>
    </row>
    <row r="13" spans="1:13" x14ac:dyDescent="0.2">
      <c r="B13" s="53" t="str">
        <f>'I1 General Inputs'!B26</f>
        <v>Operating expenditure</v>
      </c>
      <c r="C13" s="1"/>
      <c r="D13" s="1"/>
      <c r="E13" s="11" t="s">
        <v>16</v>
      </c>
      <c r="F13" s="76">
        <v>1</v>
      </c>
      <c r="G13" s="76">
        <v>1</v>
      </c>
      <c r="H13" s="76">
        <v>1</v>
      </c>
    </row>
    <row r="14" spans="1:13" x14ac:dyDescent="0.2">
      <c r="E14" s="9"/>
      <c r="F14" s="15"/>
      <c r="H14" s="15"/>
    </row>
    <row r="15" spans="1:13" ht="15.75" x14ac:dyDescent="0.25">
      <c r="B15" s="5" t="s">
        <v>17</v>
      </c>
      <c r="C15" s="5"/>
      <c r="D15" s="5"/>
      <c r="E15" s="6" t="s">
        <v>12</v>
      </c>
      <c r="F15" s="13" t="str">
        <f>$F$7</f>
        <v>Step</v>
      </c>
      <c r="G15" s="13" t="str">
        <f>$G$7</f>
        <v>Progressive</v>
      </c>
      <c r="H15" s="13" t="str">
        <f>$H$7</f>
        <v>Hydrogen</v>
      </c>
    </row>
    <row r="16" spans="1:13" x14ac:dyDescent="0.2">
      <c r="B16" s="53" t="str">
        <f>'I1 General Inputs'!B29</f>
        <v>Avoided involuntary load shedding</v>
      </c>
      <c r="C16" s="1"/>
      <c r="D16" s="1"/>
      <c r="E16" s="11" t="s">
        <v>16</v>
      </c>
      <c r="F16" s="76">
        <v>1</v>
      </c>
      <c r="G16" s="76">
        <v>1</v>
      </c>
      <c r="H16" s="76">
        <v>1</v>
      </c>
    </row>
    <row r="17" spans="2:27" x14ac:dyDescent="0.2">
      <c r="B17" s="53" t="str">
        <f>'I1 General Inputs'!B30</f>
        <v>Avoided unrelated TNSP expenditure</v>
      </c>
      <c r="C17" s="1"/>
      <c r="D17" s="1"/>
      <c r="E17" s="11" t="s">
        <v>16</v>
      </c>
      <c r="F17" s="76">
        <v>1</v>
      </c>
      <c r="G17" s="76">
        <v>1</v>
      </c>
      <c r="H17" s="76">
        <v>1</v>
      </c>
    </row>
    <row r="18" spans="2:27" x14ac:dyDescent="0.2">
      <c r="B18" s="53" t="str">
        <f>'I1 General Inputs'!B31</f>
        <v xml:space="preserve">Avoided fuel consumption from generation dispatch </v>
      </c>
      <c r="C18" s="1"/>
      <c r="D18" s="1"/>
      <c r="E18" s="11" t="s">
        <v>16</v>
      </c>
      <c r="F18" s="76">
        <v>1</v>
      </c>
      <c r="G18" s="76">
        <v>1</v>
      </c>
      <c r="H18" s="76">
        <v>1</v>
      </c>
    </row>
    <row r="19" spans="2:27" x14ac:dyDescent="0.2">
      <c r="B19" s="53" t="str">
        <f>'I1 General Inputs'!B32</f>
        <v xml:space="preserve">Avoided voluntary load curtailment </v>
      </c>
      <c r="C19" s="1"/>
      <c r="D19" s="1"/>
      <c r="E19" s="11" t="s">
        <v>16</v>
      </c>
      <c r="F19" s="76">
        <v>1</v>
      </c>
      <c r="G19" s="76">
        <v>1</v>
      </c>
      <c r="H19" s="76">
        <v>1</v>
      </c>
    </row>
    <row r="20" spans="2:27" x14ac:dyDescent="0.2">
      <c r="B20" s="53" t="str">
        <f>'I1 General Inputs'!B33</f>
        <v>Avoided costs for non RIT-T proponent parties</v>
      </c>
      <c r="C20" s="1"/>
      <c r="D20" s="1"/>
      <c r="E20" s="11" t="s">
        <v>16</v>
      </c>
      <c r="F20" s="76">
        <v>1</v>
      </c>
      <c r="G20" s="76">
        <v>1</v>
      </c>
      <c r="H20" s="76">
        <v>1</v>
      </c>
    </row>
    <row r="22" spans="2:27" ht="15.75" x14ac:dyDescent="0.25">
      <c r="B22" s="5" t="s">
        <v>18</v>
      </c>
      <c r="C22" s="5"/>
      <c r="D22" s="5"/>
      <c r="E22" s="6" t="s">
        <v>12</v>
      </c>
      <c r="F22" s="13" t="str">
        <f>$F$7</f>
        <v>Step</v>
      </c>
      <c r="G22" s="13" t="str">
        <f>$G$7</f>
        <v>Progressive</v>
      </c>
      <c r="H22" s="13" t="str">
        <f>$H$7</f>
        <v>Hydrogen</v>
      </c>
    </row>
    <row r="23" spans="2:27" x14ac:dyDescent="0.2">
      <c r="B23" s="53" t="s">
        <v>19</v>
      </c>
      <c r="C23" s="53"/>
      <c r="D23" s="53"/>
      <c r="E23" s="11" t="s">
        <v>20</v>
      </c>
      <c r="F23" s="94">
        <v>0.52</v>
      </c>
      <c r="G23" s="76">
        <v>0.3</v>
      </c>
      <c r="H23" s="94">
        <v>0.18000000000000002</v>
      </c>
      <c r="J23" s="140"/>
      <c r="K23" s="139"/>
      <c r="L23" s="140"/>
    </row>
    <row r="24" spans="2:27" x14ac:dyDescent="0.2">
      <c r="F24" s="86"/>
      <c r="H24" s="82"/>
      <c r="J24" s="140"/>
      <c r="K24" s="139"/>
      <c r="L24" s="140"/>
    </row>
    <row r="25" spans="2:27" x14ac:dyDescent="0.2">
      <c r="B25" s="53" t="s">
        <v>21</v>
      </c>
      <c r="C25" s="53"/>
      <c r="D25" s="53"/>
      <c r="E25" s="11" t="s">
        <v>20</v>
      </c>
      <c r="F25" s="92">
        <v>0.01</v>
      </c>
      <c r="G25" s="98"/>
      <c r="H25" s="82"/>
    </row>
    <row r="26" spans="2:27" x14ac:dyDescent="0.2">
      <c r="G26"/>
    </row>
    <row r="28" spans="2:27" ht="20.25" x14ac:dyDescent="0.3">
      <c r="B28" s="25" t="s">
        <v>22</v>
      </c>
      <c r="C28" s="21"/>
      <c r="D28" s="21"/>
      <c r="E28" s="21"/>
      <c r="F28" s="21"/>
      <c r="G28" s="21"/>
      <c r="H28" s="21"/>
    </row>
    <row r="29" spans="2:27" x14ac:dyDescent="0.2">
      <c r="G29"/>
      <c r="H29" s="131"/>
    </row>
    <row r="30" spans="2:27" ht="15.75" x14ac:dyDescent="0.25">
      <c r="B30" s="3" t="s">
        <v>23</v>
      </c>
      <c r="C30" s="16" t="str">
        <f>F6</f>
        <v>S1</v>
      </c>
      <c r="D30" s="10"/>
      <c r="E30" s="15"/>
      <c r="F30" s="15"/>
      <c r="H30" s="86"/>
    </row>
    <row r="31" spans="2:27" ht="15.75" x14ac:dyDescent="0.25">
      <c r="B31" s="8" t="s">
        <v>24</v>
      </c>
      <c r="C31" s="93" t="str">
        <f>F7</f>
        <v>Step</v>
      </c>
      <c r="D31" s="6" t="s">
        <v>25</v>
      </c>
      <c r="E31" s="15"/>
      <c r="F31" s="8" t="s">
        <v>26</v>
      </c>
      <c r="G31" s="6" t="s">
        <v>27</v>
      </c>
      <c r="H31" s="6" t="s">
        <v>28</v>
      </c>
      <c r="L31" s="125"/>
      <c r="M31" s="125"/>
    </row>
    <row r="32" spans="2:27" x14ac:dyDescent="0.2">
      <c r="B32" s="14" t="str">
        <f>'I1 General Inputs'!$B$15</f>
        <v>Option 5</v>
      </c>
      <c r="C32" s="22">
        <f>IFERROR('S1'!E27/10^6,0)</f>
        <v>959.01905920093373</v>
      </c>
      <c r="D32" s="20">
        <f>RANK(C32,$C$32:$C$33)</f>
        <v>1</v>
      </c>
      <c r="E32" s="15"/>
      <c r="F32" s="14" t="str">
        <f>'I1 General Inputs'!$B$15</f>
        <v>Option 5</v>
      </c>
      <c r="G32" s="22">
        <v>1826.8619529183125</v>
      </c>
      <c r="H32" s="22">
        <f>C32</f>
        <v>959.01905920093373</v>
      </c>
      <c r="I32" s="44"/>
      <c r="R32" s="44"/>
      <c r="S32" s="44"/>
      <c r="T32" s="44"/>
      <c r="U32" s="44"/>
      <c r="V32" s="44"/>
      <c r="W32" s="44"/>
      <c r="X32" s="44"/>
      <c r="Y32" s="44"/>
      <c r="Z32" s="44"/>
      <c r="AA32" s="44"/>
    </row>
    <row r="33" spans="2:13" x14ac:dyDescent="0.2">
      <c r="B33" s="14" t="str">
        <f>'I1 General Inputs'!$B$16</f>
        <v>Option 5A</v>
      </c>
      <c r="C33" s="22">
        <f>IFERROR('S1'!E28/10^6,0)</f>
        <v>912.56907490729304</v>
      </c>
      <c r="D33" s="20">
        <f>RANK(C33,$C$32:$C$33)</f>
        <v>2</v>
      </c>
      <c r="F33" s="14" t="str">
        <f>'I1 General Inputs'!$B$16</f>
        <v>Option 5A</v>
      </c>
      <c r="G33" s="22">
        <v>1827.3177538875709</v>
      </c>
      <c r="H33" s="22">
        <f>C33</f>
        <v>912.56907490729304</v>
      </c>
      <c r="I33" s="44"/>
      <c r="L33" s="44"/>
      <c r="M33" s="44"/>
    </row>
    <row r="34" spans="2:13" x14ac:dyDescent="0.2">
      <c r="I34" s="44"/>
      <c r="L34" s="44"/>
      <c r="M34" s="44"/>
    </row>
    <row r="35" spans="2:13" x14ac:dyDescent="0.2">
      <c r="C35" s="15"/>
      <c r="D35" s="15"/>
      <c r="E35" s="15"/>
      <c r="F35" s="15"/>
      <c r="L35" s="44"/>
      <c r="M35" s="44"/>
    </row>
    <row r="36" spans="2:13" ht="15.75" x14ac:dyDescent="0.25">
      <c r="B36" s="3" t="s">
        <v>23</v>
      </c>
      <c r="C36" s="16" t="str">
        <f>C30</f>
        <v>S1</v>
      </c>
      <c r="D36" s="15"/>
      <c r="E36" s="15"/>
      <c r="F36" s="15"/>
      <c r="H36" s="133"/>
      <c r="J36" s="134"/>
      <c r="L36" s="44"/>
      <c r="M36" s="44"/>
    </row>
    <row r="37" spans="2:13" ht="15.75" x14ac:dyDescent="0.25">
      <c r="B37" s="8" t="s">
        <v>24</v>
      </c>
      <c r="C37" s="13" t="str">
        <f>C31</f>
        <v>Step</v>
      </c>
      <c r="D37" s="15"/>
      <c r="E37" s="15"/>
      <c r="F37" s="15"/>
    </row>
    <row r="38" spans="2:13" x14ac:dyDescent="0.2">
      <c r="B38" s="14" t="str">
        <f>B32</f>
        <v>Option 5</v>
      </c>
      <c r="C38" s="120">
        <f>C32/MAX(C$32:C$33)</f>
        <v>1</v>
      </c>
      <c r="D38" s="15"/>
      <c r="E38" s="15"/>
      <c r="F38" s="15"/>
      <c r="H38" s="135"/>
      <c r="L38" s="132"/>
      <c r="M38" s="132"/>
    </row>
    <row r="39" spans="2:13" x14ac:dyDescent="0.2">
      <c r="B39" s="14" t="str">
        <f>B33</f>
        <v>Option 5A</v>
      </c>
      <c r="C39" s="120">
        <f>C33/MAX(C$32:C$33)</f>
        <v>0.95156510827600926</v>
      </c>
      <c r="D39" s="15"/>
      <c r="E39" s="15"/>
      <c r="F39" s="15"/>
      <c r="H39" s="136"/>
      <c r="L39" s="132"/>
      <c r="M39" s="132"/>
    </row>
    <row r="40" spans="2:13" x14ac:dyDescent="0.2">
      <c r="D40" s="15"/>
      <c r="E40" s="15"/>
      <c r="F40" s="15"/>
      <c r="L40" s="132"/>
      <c r="M40" s="132"/>
    </row>
    <row r="41" spans="2:13" x14ac:dyDescent="0.2">
      <c r="G41"/>
    </row>
    <row r="43" spans="2:13" x14ac:dyDescent="0.2">
      <c r="G43"/>
    </row>
    <row r="44" spans="2:13" x14ac:dyDescent="0.2">
      <c r="G44"/>
    </row>
    <row r="45" spans="2:13" x14ac:dyDescent="0.2">
      <c r="G45"/>
    </row>
    <row r="46" spans="2:13" x14ac:dyDescent="0.2">
      <c r="G46"/>
    </row>
    <row r="47" spans="2:13" x14ac:dyDescent="0.2">
      <c r="G47"/>
    </row>
    <row r="48" spans="2:13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E0D4A4"/>
  </sheetPr>
  <dimension ref="A1:M58"/>
  <sheetViews>
    <sheetView workbookViewId="0">
      <selection activeCell="I30" sqref="I30"/>
    </sheetView>
  </sheetViews>
  <sheetFormatPr defaultColWidth="9.21875" defaultRowHeight="15" x14ac:dyDescent="0.2"/>
  <cols>
    <col min="1" max="1" width="9.21875" style="41"/>
    <col min="2" max="2" width="15.5546875" customWidth="1"/>
    <col min="3" max="3" width="15.6640625" bestFit="1" customWidth="1"/>
    <col min="4" max="4" width="14.33203125" customWidth="1"/>
    <col min="5" max="5" width="14.6640625" customWidth="1"/>
    <col min="6" max="8" width="8.88671875" customWidth="1"/>
    <col min="9" max="9" width="14.6640625" customWidth="1"/>
    <col min="10" max="13" width="8.88671875" customWidth="1"/>
  </cols>
  <sheetData>
    <row r="1" spans="1:13" ht="15.75" x14ac:dyDescent="0.25">
      <c r="A1" s="55" t="str">
        <f ca="1">MID(CELL("filename",A2),FIND("]",CELL("filename",A2))+1,256)</f>
        <v>I1 General Inputs</v>
      </c>
    </row>
    <row r="2" spans="1:13" x14ac:dyDescent="0.2">
      <c r="A2" s="41" t="s">
        <v>29</v>
      </c>
    </row>
    <row r="4" spans="1:13" ht="15.75" x14ac:dyDescent="0.25">
      <c r="A4" s="39"/>
      <c r="B4" s="62" t="s">
        <v>30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</row>
    <row r="5" spans="1:13" x14ac:dyDescent="0.2">
      <c r="A5" s="39"/>
      <c r="E5" s="9"/>
    </row>
    <row r="6" spans="1:13" ht="15.75" x14ac:dyDescent="0.25">
      <c r="A6" s="39"/>
      <c r="B6" s="3" t="s">
        <v>11</v>
      </c>
      <c r="C6" s="3"/>
      <c r="D6" s="10"/>
      <c r="E6" s="10"/>
    </row>
    <row r="7" spans="1:13" ht="15.75" x14ac:dyDescent="0.25">
      <c r="A7" s="39"/>
      <c r="B7" s="5" t="s">
        <v>31</v>
      </c>
      <c r="C7" s="5"/>
      <c r="D7" s="6" t="s">
        <v>12</v>
      </c>
      <c r="E7" s="6" t="s">
        <v>32</v>
      </c>
    </row>
    <row r="8" spans="1:13" x14ac:dyDescent="0.2">
      <c r="A8" s="39"/>
      <c r="B8" s="7" t="s">
        <v>33</v>
      </c>
      <c r="C8" s="7"/>
      <c r="D8" s="11" t="s">
        <v>34</v>
      </c>
      <c r="E8" s="56">
        <v>2023</v>
      </c>
    </row>
    <row r="9" spans="1:13" x14ac:dyDescent="0.2">
      <c r="A9" s="39"/>
      <c r="B9" s="7" t="s">
        <v>35</v>
      </c>
      <c r="C9" s="7"/>
      <c r="D9" s="11" t="s">
        <v>34</v>
      </c>
      <c r="E9" s="56">
        <v>2021</v>
      </c>
    </row>
    <row r="10" spans="1:13" x14ac:dyDescent="0.2">
      <c r="A10" s="39"/>
      <c r="B10" s="7" t="s">
        <v>36</v>
      </c>
      <c r="C10" s="7"/>
      <c r="D10" s="11" t="s">
        <v>37</v>
      </c>
      <c r="E10" s="56">
        <v>28</v>
      </c>
    </row>
    <row r="11" spans="1:13" x14ac:dyDescent="0.2">
      <c r="A11" s="39"/>
    </row>
    <row r="12" spans="1:13" ht="15.75" x14ac:dyDescent="0.25">
      <c r="A12" s="57"/>
      <c r="B12" s="3" t="s">
        <v>38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ht="15.75" x14ac:dyDescent="0.25">
      <c r="A13" s="58"/>
      <c r="B13" s="60" t="s">
        <v>39</v>
      </c>
      <c r="C13" s="59"/>
      <c r="D13" s="42" t="s">
        <v>40</v>
      </c>
      <c r="E13" s="60" t="s">
        <v>41</v>
      </c>
      <c r="F13" s="59"/>
      <c r="G13" s="59"/>
      <c r="H13" s="59"/>
      <c r="I13" s="59"/>
      <c r="J13" s="59"/>
      <c r="K13" s="59"/>
      <c r="L13" s="59"/>
      <c r="M13" s="59"/>
    </row>
    <row r="14" spans="1:13" ht="15.75" x14ac:dyDescent="0.2">
      <c r="A14" s="51"/>
      <c r="B14" s="32" t="s">
        <v>42</v>
      </c>
      <c r="C14" s="32"/>
      <c r="D14" s="54">
        <v>1</v>
      </c>
      <c r="E14" s="43" t="s">
        <v>43</v>
      </c>
      <c r="F14" s="43"/>
      <c r="G14" s="43"/>
      <c r="H14" s="43"/>
      <c r="I14" s="32"/>
      <c r="J14" s="32"/>
      <c r="K14" s="32"/>
      <c r="L14" s="32"/>
      <c r="M14" s="32"/>
    </row>
    <row r="15" spans="1:13" ht="15.75" x14ac:dyDescent="0.2">
      <c r="A15" s="51"/>
      <c r="B15" s="32" t="s">
        <v>44</v>
      </c>
      <c r="C15" s="32"/>
      <c r="D15" s="54">
        <v>1</v>
      </c>
      <c r="E15" s="32" t="s">
        <v>45</v>
      </c>
      <c r="F15" s="32"/>
      <c r="G15" s="32"/>
      <c r="H15" s="32"/>
      <c r="I15" s="32"/>
      <c r="J15" s="32"/>
      <c r="K15" s="32"/>
      <c r="L15" s="32"/>
      <c r="M15" s="32"/>
    </row>
    <row r="16" spans="1:13" ht="15.75" x14ac:dyDescent="0.2">
      <c r="A16" s="51"/>
      <c r="B16" s="32" t="s">
        <v>46</v>
      </c>
      <c r="C16" s="32"/>
      <c r="D16" s="54">
        <v>1</v>
      </c>
      <c r="E16" s="32" t="s">
        <v>47</v>
      </c>
      <c r="F16" s="32"/>
      <c r="G16" s="32"/>
      <c r="H16" s="32"/>
      <c r="I16" s="32"/>
      <c r="J16" s="32"/>
      <c r="K16" s="32"/>
      <c r="L16" s="32"/>
      <c r="M16" s="32"/>
    </row>
    <row r="17" spans="1:13" x14ac:dyDescent="0.2">
      <c r="A17" s="39"/>
    </row>
    <row r="18" spans="1:13" ht="15.75" x14ac:dyDescent="0.25">
      <c r="A18" s="63"/>
      <c r="B18" s="62" t="s">
        <v>48</v>
      </c>
      <c r="C18" s="62"/>
      <c r="D18" s="62"/>
      <c r="E18" s="64"/>
      <c r="F18" s="62"/>
      <c r="G18" s="62"/>
      <c r="H18" s="62"/>
      <c r="I18" s="62"/>
      <c r="J18" s="62"/>
      <c r="K18" s="62"/>
      <c r="L18" s="62"/>
      <c r="M18" s="62"/>
    </row>
    <row r="21" spans="1:13" ht="15.75" x14ac:dyDescent="0.25">
      <c r="B21" s="65" t="s">
        <v>49</v>
      </c>
      <c r="C21" s="65"/>
      <c r="D21" s="65"/>
      <c r="E21" s="65"/>
      <c r="F21" s="65"/>
      <c r="G21" s="65"/>
      <c r="I21" s="65" t="s">
        <v>50</v>
      </c>
      <c r="J21" s="65"/>
      <c r="K21" s="65"/>
    </row>
    <row r="23" spans="1:13" ht="15.75" x14ac:dyDescent="0.25">
      <c r="B23" s="66" t="s">
        <v>51</v>
      </c>
      <c r="C23" s="66"/>
      <c r="D23" s="66"/>
      <c r="E23" s="66"/>
      <c r="F23" s="66"/>
      <c r="G23" s="66"/>
      <c r="I23" s="66" t="s">
        <v>52</v>
      </c>
      <c r="J23" s="66" t="s">
        <v>53</v>
      </c>
      <c r="K23" s="66"/>
    </row>
    <row r="24" spans="1:13" x14ac:dyDescent="0.2">
      <c r="B24" s="67" t="s">
        <v>54</v>
      </c>
      <c r="C24" s="67"/>
      <c r="D24" s="67"/>
      <c r="E24" s="67"/>
      <c r="F24" s="67"/>
      <c r="G24" s="67"/>
      <c r="I24" s="68" t="s">
        <v>55</v>
      </c>
      <c r="J24" s="67" t="s">
        <v>56</v>
      </c>
      <c r="K24" s="67"/>
    </row>
    <row r="25" spans="1:13" x14ac:dyDescent="0.2">
      <c r="B25" s="67" t="s">
        <v>57</v>
      </c>
      <c r="C25" s="67"/>
      <c r="D25" s="67"/>
      <c r="E25" s="67"/>
      <c r="F25" s="67"/>
      <c r="G25" s="67"/>
      <c r="I25" s="68" t="s">
        <v>58</v>
      </c>
      <c r="J25" s="67" t="s">
        <v>59</v>
      </c>
      <c r="K25" s="67"/>
    </row>
    <row r="26" spans="1:13" x14ac:dyDescent="0.2">
      <c r="B26" s="67" t="s">
        <v>60</v>
      </c>
      <c r="C26" s="67"/>
      <c r="D26" s="67"/>
      <c r="E26" s="67"/>
      <c r="F26" s="67"/>
      <c r="G26" s="67"/>
      <c r="I26" s="68" t="s">
        <v>61</v>
      </c>
      <c r="J26" s="67" t="s">
        <v>62</v>
      </c>
      <c r="K26" s="67"/>
    </row>
    <row r="27" spans="1:13" x14ac:dyDescent="0.2">
      <c r="B27" s="41"/>
      <c r="C27" s="41"/>
      <c r="D27" s="41"/>
      <c r="E27" s="41"/>
      <c r="F27" s="41"/>
      <c r="G27" s="41"/>
    </row>
    <row r="28" spans="1:13" ht="15.75" x14ac:dyDescent="0.25">
      <c r="B28" s="66" t="s">
        <v>63</v>
      </c>
      <c r="C28" s="66"/>
      <c r="D28" s="66"/>
      <c r="E28" s="66" t="s">
        <v>64</v>
      </c>
      <c r="F28" s="66"/>
      <c r="G28" s="66"/>
    </row>
    <row r="29" spans="1:13" x14ac:dyDescent="0.2">
      <c r="B29" s="67" t="s">
        <v>65</v>
      </c>
      <c r="C29" s="67"/>
      <c r="D29" s="67"/>
      <c r="E29" s="67" t="s">
        <v>66</v>
      </c>
      <c r="F29" s="67"/>
      <c r="G29" s="67"/>
    </row>
    <row r="30" spans="1:13" x14ac:dyDescent="0.2">
      <c r="B30" s="67" t="s">
        <v>67</v>
      </c>
      <c r="C30" s="67"/>
      <c r="D30" s="67"/>
      <c r="E30" s="67" t="s">
        <v>68</v>
      </c>
      <c r="F30" s="67"/>
      <c r="G30" s="67"/>
    </row>
    <row r="31" spans="1:13" x14ac:dyDescent="0.2">
      <c r="B31" s="67" t="s">
        <v>69</v>
      </c>
      <c r="C31" s="67"/>
      <c r="D31" s="67"/>
      <c r="E31" s="67" t="s">
        <v>70</v>
      </c>
      <c r="F31" s="67"/>
      <c r="G31" s="67"/>
    </row>
    <row r="32" spans="1:13" x14ac:dyDescent="0.2">
      <c r="B32" s="67" t="s">
        <v>71</v>
      </c>
      <c r="C32" s="67"/>
      <c r="D32" s="67"/>
      <c r="E32" s="67" t="s">
        <v>71</v>
      </c>
      <c r="F32" s="67"/>
      <c r="G32" s="67"/>
    </row>
    <row r="33" spans="2:9" x14ac:dyDescent="0.2">
      <c r="B33" s="67" t="s">
        <v>72</v>
      </c>
      <c r="C33" s="67"/>
      <c r="D33" s="67"/>
      <c r="E33" s="67" t="s">
        <v>73</v>
      </c>
      <c r="F33" s="67"/>
      <c r="G33" s="67"/>
    </row>
    <row r="36" spans="2:9" ht="15.75" x14ac:dyDescent="0.25">
      <c r="B36" s="65" t="s">
        <v>74</v>
      </c>
      <c r="C36" s="65"/>
      <c r="D36" s="65"/>
      <c r="E36" s="65"/>
      <c r="F36" s="65"/>
      <c r="G36" s="65"/>
      <c r="H36" s="65"/>
      <c r="I36" s="65"/>
    </row>
    <row r="38" spans="2:9" ht="15.75" x14ac:dyDescent="0.25">
      <c r="B38" s="66" t="s">
        <v>75</v>
      </c>
      <c r="C38" s="66" t="s">
        <v>76</v>
      </c>
      <c r="D38" s="66"/>
      <c r="E38" s="66"/>
      <c r="F38" s="66"/>
      <c r="G38" s="66"/>
      <c r="H38" s="66"/>
      <c r="I38" s="66"/>
    </row>
    <row r="39" spans="2:9" ht="15" customHeight="1" x14ac:dyDescent="0.2">
      <c r="B39" s="67" t="s">
        <v>77</v>
      </c>
      <c r="C39" s="67" t="s">
        <v>78</v>
      </c>
      <c r="D39" s="67"/>
      <c r="E39" s="67"/>
      <c r="F39" s="67"/>
      <c r="G39" s="67"/>
      <c r="H39" s="67"/>
      <c r="I39" s="67"/>
    </row>
    <row r="40" spans="2:9" ht="15" customHeight="1" x14ac:dyDescent="0.2">
      <c r="B40" s="67" t="s">
        <v>79</v>
      </c>
      <c r="C40" s="67" t="s">
        <v>80</v>
      </c>
      <c r="D40" s="67"/>
      <c r="E40" s="67"/>
      <c r="F40" s="67"/>
      <c r="G40" s="67"/>
      <c r="H40" s="67"/>
      <c r="I40" s="67"/>
    </row>
    <row r="41" spans="2:9" ht="15" customHeight="1" x14ac:dyDescent="0.2">
      <c r="B41" s="67" t="s">
        <v>81</v>
      </c>
      <c r="C41" s="67" t="s">
        <v>82</v>
      </c>
      <c r="D41" s="67"/>
      <c r="E41" s="67"/>
      <c r="F41" s="67"/>
      <c r="G41" s="67"/>
      <c r="H41" s="67"/>
      <c r="I41" s="67"/>
    </row>
    <row r="42" spans="2:9" ht="15" customHeight="1" x14ac:dyDescent="0.2">
      <c r="B42" s="67" t="s">
        <v>83</v>
      </c>
      <c r="C42" s="67" t="s">
        <v>84</v>
      </c>
      <c r="D42" s="67"/>
      <c r="E42" s="67"/>
      <c r="F42" s="67"/>
      <c r="G42" s="67"/>
      <c r="H42" s="67"/>
      <c r="I42" s="67"/>
    </row>
    <row r="43" spans="2:9" x14ac:dyDescent="0.2">
      <c r="B43" s="67" t="s">
        <v>85</v>
      </c>
      <c r="C43" s="67" t="s">
        <v>86</v>
      </c>
      <c r="D43" s="67"/>
      <c r="E43" s="67"/>
      <c r="F43" s="67"/>
      <c r="G43" s="67"/>
      <c r="H43" s="67"/>
      <c r="I43" s="67"/>
    </row>
    <row r="44" spans="2:9" x14ac:dyDescent="0.2">
      <c r="B44" s="67" t="s">
        <v>87</v>
      </c>
      <c r="C44" s="67" t="s">
        <v>88</v>
      </c>
      <c r="D44" s="67"/>
      <c r="E44" s="67"/>
      <c r="F44" s="67"/>
      <c r="G44" s="67"/>
      <c r="H44" s="67"/>
      <c r="I44" s="67"/>
    </row>
    <row r="45" spans="2:9" x14ac:dyDescent="0.2">
      <c r="B45" s="67" t="s">
        <v>89</v>
      </c>
      <c r="C45" s="67" t="s">
        <v>90</v>
      </c>
      <c r="D45" s="67"/>
      <c r="E45" s="67"/>
      <c r="F45" s="67"/>
      <c r="G45" s="67"/>
      <c r="H45" s="67"/>
      <c r="I45" s="67"/>
    </row>
    <row r="46" spans="2:9" x14ac:dyDescent="0.2">
      <c r="B46" s="67" t="s">
        <v>91</v>
      </c>
      <c r="C46" s="67" t="s">
        <v>92</v>
      </c>
      <c r="D46" s="67"/>
      <c r="E46" s="67"/>
      <c r="F46" s="67"/>
      <c r="G46" s="67"/>
      <c r="H46" s="67"/>
      <c r="I46" s="67"/>
    </row>
    <row r="47" spans="2:9" x14ac:dyDescent="0.2">
      <c r="B47" s="67" t="s">
        <v>93</v>
      </c>
      <c r="C47" s="67" t="s">
        <v>94</v>
      </c>
      <c r="D47" s="67"/>
      <c r="E47" s="67"/>
      <c r="F47" s="67"/>
      <c r="G47" s="67"/>
      <c r="H47" s="67"/>
      <c r="I47" s="67"/>
    </row>
    <row r="50" spans="2:9" ht="15.75" x14ac:dyDescent="0.25">
      <c r="B50" s="65" t="s">
        <v>95</v>
      </c>
      <c r="C50" s="65"/>
      <c r="D50" s="65"/>
      <c r="E50" s="65"/>
      <c r="F50" s="65"/>
      <c r="G50" s="65"/>
      <c r="H50" s="65"/>
      <c r="I50" s="65"/>
    </row>
    <row r="52" spans="2:9" ht="15.75" x14ac:dyDescent="0.25">
      <c r="B52" s="66" t="s">
        <v>96</v>
      </c>
      <c r="C52" s="70" t="s">
        <v>97</v>
      </c>
      <c r="D52" s="70" t="s">
        <v>98</v>
      </c>
      <c r="E52" s="70" t="s">
        <v>99</v>
      </c>
    </row>
    <row r="53" spans="2:9" x14ac:dyDescent="0.2">
      <c r="B53" s="69" t="s">
        <v>100</v>
      </c>
      <c r="C53" s="71">
        <v>0</v>
      </c>
      <c r="D53" s="71">
        <v>134</v>
      </c>
      <c r="E53" s="71">
        <v>152</v>
      </c>
    </row>
    <row r="54" spans="2:9" x14ac:dyDescent="0.2">
      <c r="B54" s="69" t="s">
        <v>101</v>
      </c>
      <c r="C54" s="71">
        <v>105</v>
      </c>
      <c r="D54" s="71">
        <v>106</v>
      </c>
      <c r="E54" s="71">
        <v>109</v>
      </c>
    </row>
    <row r="55" spans="2:9" x14ac:dyDescent="0.2">
      <c r="B55" s="69" t="s">
        <v>102</v>
      </c>
      <c r="C55" s="71">
        <v>181</v>
      </c>
      <c r="D55" s="71">
        <v>169</v>
      </c>
      <c r="E55" s="71">
        <v>145</v>
      </c>
    </row>
    <row r="56" spans="2:9" x14ac:dyDescent="0.2">
      <c r="B56" s="69" t="s">
        <v>103</v>
      </c>
      <c r="C56" s="71">
        <v>201</v>
      </c>
      <c r="D56" s="71">
        <v>75</v>
      </c>
      <c r="E56" s="71">
        <v>32</v>
      </c>
    </row>
    <row r="57" spans="2:9" x14ac:dyDescent="0.2">
      <c r="B57" s="69" t="s">
        <v>104</v>
      </c>
      <c r="C57" s="71">
        <v>167</v>
      </c>
      <c r="D57" s="71">
        <v>147</v>
      </c>
      <c r="E57" s="71">
        <v>68</v>
      </c>
    </row>
    <row r="58" spans="2:9" x14ac:dyDescent="0.2">
      <c r="B58" s="69" t="s">
        <v>105</v>
      </c>
      <c r="C58" s="71">
        <v>36</v>
      </c>
      <c r="D58" s="71">
        <v>44</v>
      </c>
      <c r="E58" s="71">
        <v>49</v>
      </c>
    </row>
  </sheetData>
  <phoneticPr fontId="30" type="noConversion"/>
  <conditionalFormatting sqref="E10">
    <cfRule type="cellIs" dxfId="0" priority="1" operator="greaterThan">
      <formula>30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E0D4A4"/>
  </sheetPr>
  <dimension ref="A1:BX90"/>
  <sheetViews>
    <sheetView workbookViewId="0">
      <pane xSplit="3" topLeftCell="D1" activePane="topRight" state="frozen"/>
      <selection activeCell="B1" sqref="B1"/>
      <selection pane="topRight" activeCell="A15" sqref="A15:XFD39"/>
    </sheetView>
  </sheetViews>
  <sheetFormatPr defaultColWidth="8.88671875" defaultRowHeight="15" x14ac:dyDescent="0.2"/>
  <cols>
    <col min="1" max="1" width="13.5546875" style="41" customWidth="1"/>
    <col min="2" max="2" width="12.33203125" customWidth="1"/>
    <col min="3" max="3" width="45.33203125" customWidth="1"/>
    <col min="4" max="4" width="13.21875" customWidth="1"/>
    <col min="5" max="5" width="15.109375" customWidth="1"/>
    <col min="6" max="6" width="15.33203125" customWidth="1"/>
    <col min="7" max="7" width="15.6640625" customWidth="1"/>
    <col min="8" max="8" width="15.88671875" customWidth="1"/>
    <col min="9" max="10" width="13.6640625" customWidth="1"/>
    <col min="11" max="11" width="13.44140625" bestFit="1" customWidth="1"/>
    <col min="12" max="12" width="14.44140625" customWidth="1"/>
    <col min="13" max="17" width="11.77734375" customWidth="1"/>
    <col min="18" max="20" width="11.33203125" bestFit="1" customWidth="1"/>
    <col min="21" max="25" width="11.33203125" customWidth="1"/>
    <col min="26" max="34" width="10.6640625" customWidth="1"/>
    <col min="35" max="36" width="16.6640625" bestFit="1" customWidth="1"/>
    <col min="37" max="40" width="8.88671875" customWidth="1"/>
    <col min="42" max="42" width="11.88671875" customWidth="1"/>
    <col min="43" max="51" width="12.5546875" customWidth="1"/>
    <col min="52" max="52" width="12.21875" customWidth="1"/>
    <col min="54" max="54" width="12.77734375" bestFit="1" customWidth="1"/>
    <col min="56" max="65" width="10.33203125" customWidth="1"/>
    <col min="70" max="70" width="9.88671875" bestFit="1" customWidth="1"/>
    <col min="71" max="71" width="10.21875" bestFit="1" customWidth="1"/>
    <col min="72" max="72" width="11.33203125" bestFit="1" customWidth="1"/>
    <col min="73" max="74" width="10.21875" bestFit="1" customWidth="1"/>
    <col min="75" max="75" width="9.21875" bestFit="1" customWidth="1"/>
    <col min="76" max="78" width="11.33203125" bestFit="1" customWidth="1"/>
    <col min="79" max="79" width="10.21875" bestFit="1" customWidth="1"/>
  </cols>
  <sheetData>
    <row r="1" spans="1:44" ht="18" x14ac:dyDescent="0.25">
      <c r="A1" s="40" t="s">
        <v>106</v>
      </c>
      <c r="N1" s="26"/>
      <c r="P1" s="44"/>
    </row>
    <row r="2" spans="1:44" ht="15.75" x14ac:dyDescent="0.25">
      <c r="A2" s="41" t="s">
        <v>107</v>
      </c>
      <c r="J2" s="44"/>
      <c r="L2" s="44"/>
      <c r="N2" s="26"/>
    </row>
    <row r="3" spans="1:44" x14ac:dyDescent="0.2">
      <c r="J3" s="44"/>
      <c r="K3" s="44"/>
      <c r="L3" s="44"/>
      <c r="P3" s="86"/>
      <c r="Q3" s="86"/>
      <c r="R3" s="86"/>
      <c r="S3" s="86"/>
      <c r="T3" s="86"/>
    </row>
    <row r="4" spans="1:44" x14ac:dyDescent="0.2">
      <c r="L4" s="44"/>
      <c r="M4" s="44"/>
      <c r="N4" s="44"/>
      <c r="P4" s="44"/>
      <c r="Q4" s="44"/>
      <c r="R4" s="44"/>
      <c r="S4" s="44"/>
      <c r="T4" s="44"/>
      <c r="AQ4" s="82"/>
      <c r="AR4" s="146"/>
    </row>
    <row r="5" spans="1:44" ht="20.25" x14ac:dyDescent="0.3">
      <c r="B5" s="4" t="s">
        <v>108</v>
      </c>
      <c r="C5" s="4"/>
      <c r="D5" s="4" t="s">
        <v>109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</row>
    <row r="6" spans="1:44" x14ac:dyDescent="0.2">
      <c r="D6" s="44"/>
      <c r="E6" s="9"/>
      <c r="F6" s="9"/>
      <c r="G6" s="9"/>
      <c r="I6" s="44"/>
      <c r="J6" s="44"/>
    </row>
    <row r="7" spans="1:44" ht="15.75" x14ac:dyDescent="0.25">
      <c r="B7" s="78" t="s">
        <v>54</v>
      </c>
      <c r="C7" s="34"/>
      <c r="D7" s="34"/>
      <c r="E7" s="147" t="s">
        <v>56</v>
      </c>
      <c r="F7" s="147" t="s">
        <v>59</v>
      </c>
      <c r="G7" s="147" t="s">
        <v>62</v>
      </c>
      <c r="H7" s="75"/>
      <c r="I7" s="75"/>
      <c r="J7" s="44"/>
      <c r="K7" s="74" t="s">
        <v>110</v>
      </c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</row>
    <row r="8" spans="1:44" ht="15.75" x14ac:dyDescent="0.2">
      <c r="A8" s="96"/>
      <c r="B8" s="45" t="s">
        <v>26</v>
      </c>
      <c r="C8" s="45" t="s">
        <v>111</v>
      </c>
      <c r="D8" s="42" t="s">
        <v>112</v>
      </c>
      <c r="E8" s="42" t="s">
        <v>55</v>
      </c>
      <c r="F8" s="42" t="s">
        <v>58</v>
      </c>
      <c r="G8" s="42" t="s">
        <v>61</v>
      </c>
      <c r="H8" s="42" t="s">
        <v>113</v>
      </c>
      <c r="I8" s="42" t="s">
        <v>114</v>
      </c>
      <c r="J8" s="9"/>
      <c r="K8" s="77">
        <v>2022</v>
      </c>
      <c r="L8" s="77">
        <v>2023</v>
      </c>
      <c r="M8" s="77">
        <v>2024</v>
      </c>
      <c r="N8" s="77">
        <v>2025</v>
      </c>
      <c r="O8" s="77">
        <v>2026</v>
      </c>
      <c r="P8" s="77">
        <v>2027</v>
      </c>
      <c r="Q8" s="77">
        <v>2028</v>
      </c>
      <c r="R8" s="77">
        <v>2029</v>
      </c>
      <c r="S8" s="77">
        <v>2030</v>
      </c>
      <c r="T8" s="77">
        <v>2031</v>
      </c>
      <c r="U8" s="77">
        <v>2032</v>
      </c>
      <c r="V8" s="77">
        <v>2033</v>
      </c>
      <c r="W8" s="77">
        <v>2034</v>
      </c>
      <c r="X8" s="77">
        <v>2035</v>
      </c>
      <c r="Y8" s="77">
        <v>2036</v>
      </c>
      <c r="Z8" s="77">
        <v>2037</v>
      </c>
      <c r="AA8" s="77">
        <v>2038</v>
      </c>
      <c r="AB8" s="77">
        <v>2039</v>
      </c>
      <c r="AC8" s="77">
        <v>2040</v>
      </c>
      <c r="AD8" s="77">
        <v>2041</v>
      </c>
      <c r="AE8" s="77">
        <v>2042</v>
      </c>
      <c r="AF8" s="77">
        <v>2043</v>
      </c>
      <c r="AG8" s="77">
        <v>2044</v>
      </c>
      <c r="AH8" s="77">
        <v>2045</v>
      </c>
      <c r="AI8" s="77">
        <v>2046</v>
      </c>
      <c r="AJ8" s="77">
        <v>2047</v>
      </c>
      <c r="AK8" s="77">
        <v>2048</v>
      </c>
      <c r="AL8" s="77">
        <v>2049</v>
      </c>
      <c r="AM8" s="77">
        <v>2050</v>
      </c>
      <c r="AN8" s="77">
        <v>2051</v>
      </c>
    </row>
    <row r="9" spans="1:44" x14ac:dyDescent="0.2">
      <c r="B9" s="108" t="s">
        <v>44</v>
      </c>
      <c r="C9" s="109" t="s">
        <v>115</v>
      </c>
      <c r="D9" s="110">
        <v>49507365.44861757</v>
      </c>
      <c r="E9" s="111">
        <v>2032</v>
      </c>
      <c r="F9" s="111">
        <v>2039</v>
      </c>
      <c r="G9" s="111">
        <v>2031</v>
      </c>
      <c r="H9" s="112">
        <v>50</v>
      </c>
      <c r="I9" s="148" t="s">
        <v>116</v>
      </c>
      <c r="J9" s="107"/>
      <c r="K9" s="113">
        <v>5498581.9661268704</v>
      </c>
      <c r="L9" s="113">
        <v>17032648.141744062</v>
      </c>
      <c r="M9" s="113">
        <v>20032628.074801419</v>
      </c>
      <c r="N9" s="113">
        <v>3797808.5126210786</v>
      </c>
      <c r="O9" s="113">
        <v>3145698.7533241455</v>
      </c>
      <c r="P9" s="113">
        <v>0</v>
      </c>
      <c r="Q9" s="113">
        <v>0</v>
      </c>
      <c r="R9" s="113">
        <v>0</v>
      </c>
      <c r="S9" s="113">
        <v>0</v>
      </c>
      <c r="T9" s="113">
        <v>0</v>
      </c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</row>
    <row r="10" spans="1:44" x14ac:dyDescent="0.2">
      <c r="B10" s="108" t="s">
        <v>44</v>
      </c>
      <c r="C10" s="109" t="s">
        <v>117</v>
      </c>
      <c r="D10" s="110">
        <v>354291294.02815199</v>
      </c>
      <c r="E10" s="111">
        <v>2032</v>
      </c>
      <c r="F10" s="111">
        <v>2039</v>
      </c>
      <c r="G10" s="111">
        <v>2031</v>
      </c>
      <c r="H10" s="112">
        <v>40</v>
      </c>
      <c r="I10" s="148" t="s">
        <v>116</v>
      </c>
      <c r="J10" s="107"/>
      <c r="K10" s="113">
        <v>0</v>
      </c>
      <c r="L10" s="113">
        <v>0</v>
      </c>
      <c r="M10" s="113">
        <v>0</v>
      </c>
      <c r="N10" s="113">
        <v>0</v>
      </c>
      <c r="O10" s="113">
        <v>0</v>
      </c>
      <c r="P10" s="113">
        <v>2001563.1450595085</v>
      </c>
      <c r="Q10" s="113">
        <v>60117611.050356291</v>
      </c>
      <c r="R10" s="113">
        <v>202730822.82942283</v>
      </c>
      <c r="S10" s="113">
        <v>85313529.107796714</v>
      </c>
      <c r="T10" s="113">
        <v>4127767.8955166186</v>
      </c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</row>
    <row r="11" spans="1:44" x14ac:dyDescent="0.2">
      <c r="B11" s="108" t="s">
        <v>44</v>
      </c>
      <c r="C11" s="109" t="s">
        <v>118</v>
      </c>
      <c r="D11" s="110">
        <v>750574480</v>
      </c>
      <c r="E11" s="111">
        <v>2032</v>
      </c>
      <c r="F11" s="111">
        <v>2039</v>
      </c>
      <c r="G11" s="111">
        <v>2031</v>
      </c>
      <c r="H11" s="112">
        <v>50</v>
      </c>
      <c r="I11" s="148" t="s">
        <v>116</v>
      </c>
      <c r="J11" s="107"/>
      <c r="K11" s="113">
        <v>0</v>
      </c>
      <c r="L11" s="113">
        <v>0</v>
      </c>
      <c r="M11" s="113">
        <v>0</v>
      </c>
      <c r="N11" s="113">
        <v>0</v>
      </c>
      <c r="O11" s="113">
        <v>0</v>
      </c>
      <c r="P11" s="113">
        <v>5085059.2851834437</v>
      </c>
      <c r="Q11" s="113">
        <v>152731437.44139647</v>
      </c>
      <c r="R11" s="113">
        <v>380480245.69737881</v>
      </c>
      <c r="S11" s="113">
        <v>201790961.52004275</v>
      </c>
      <c r="T11" s="113">
        <v>10486776.0559984</v>
      </c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</row>
    <row r="12" spans="1:44" x14ac:dyDescent="0.2">
      <c r="B12" s="108" t="s">
        <v>44</v>
      </c>
      <c r="C12" s="109" t="s">
        <v>119</v>
      </c>
      <c r="D12" s="110">
        <v>181499999.99999997</v>
      </c>
      <c r="E12" s="111">
        <v>2032</v>
      </c>
      <c r="F12" s="111">
        <v>2039</v>
      </c>
      <c r="G12" s="111">
        <v>2031</v>
      </c>
      <c r="H12" s="112">
        <v>50</v>
      </c>
      <c r="I12" s="148" t="s">
        <v>116</v>
      </c>
      <c r="J12" s="107"/>
      <c r="K12" s="113">
        <v>0</v>
      </c>
      <c r="L12" s="113">
        <v>0</v>
      </c>
      <c r="M12" s="113">
        <v>163349999.99999997</v>
      </c>
      <c r="N12" s="113">
        <v>18150000</v>
      </c>
      <c r="O12" s="113">
        <v>0</v>
      </c>
      <c r="P12" s="113">
        <v>0</v>
      </c>
      <c r="Q12" s="113">
        <v>0</v>
      </c>
      <c r="R12" s="113">
        <v>0</v>
      </c>
      <c r="S12" s="113">
        <v>0</v>
      </c>
      <c r="T12" s="113">
        <v>0</v>
      </c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</row>
    <row r="13" spans="1:44" x14ac:dyDescent="0.2">
      <c r="B13" s="108" t="s">
        <v>44</v>
      </c>
      <c r="C13" s="109" t="s">
        <v>120</v>
      </c>
      <c r="D13" s="110">
        <v>183096275.98354104</v>
      </c>
      <c r="E13" s="111">
        <v>2032</v>
      </c>
      <c r="F13" s="111">
        <v>2039</v>
      </c>
      <c r="G13" s="111">
        <v>2031</v>
      </c>
      <c r="H13" s="112">
        <v>40</v>
      </c>
      <c r="I13" s="148" t="s">
        <v>116</v>
      </c>
      <c r="J13" s="107"/>
      <c r="K13" s="113">
        <v>0</v>
      </c>
      <c r="L13" s="113">
        <v>0</v>
      </c>
      <c r="M13" s="113">
        <v>0</v>
      </c>
      <c r="N13" s="113">
        <v>0</v>
      </c>
      <c r="O13" s="113">
        <v>0</v>
      </c>
      <c r="P13" s="113">
        <v>1034399.5581702887</v>
      </c>
      <c r="Q13" s="113">
        <v>31068532.84256139</v>
      </c>
      <c r="R13" s="113">
        <v>104770451.07463713</v>
      </c>
      <c r="S13" s="113">
        <v>44089679.125476338</v>
      </c>
      <c r="T13" s="113">
        <v>2133213.3826959268</v>
      </c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</row>
    <row r="14" spans="1:44" x14ac:dyDescent="0.2">
      <c r="B14" s="108" t="s">
        <v>44</v>
      </c>
      <c r="C14" s="109" t="s">
        <v>121</v>
      </c>
      <c r="D14" s="110">
        <v>65651275.254334405</v>
      </c>
      <c r="E14" s="111">
        <v>2032</v>
      </c>
      <c r="F14" s="111">
        <v>2039</v>
      </c>
      <c r="G14" s="111">
        <v>2031</v>
      </c>
      <c r="H14" s="112" t="s">
        <v>122</v>
      </c>
      <c r="I14" s="148"/>
      <c r="J14" s="107"/>
      <c r="K14" s="113">
        <v>0</v>
      </c>
      <c r="L14" s="113">
        <v>0</v>
      </c>
      <c r="M14" s="113">
        <v>0</v>
      </c>
      <c r="N14" s="113">
        <v>35908505.957529098</v>
      </c>
      <c r="O14" s="113">
        <v>29742769.296805304</v>
      </c>
      <c r="P14" s="113">
        <v>0</v>
      </c>
      <c r="Q14" s="113">
        <v>0</v>
      </c>
      <c r="R14" s="113">
        <v>0</v>
      </c>
      <c r="S14" s="113">
        <v>0</v>
      </c>
      <c r="T14" s="113">
        <v>0</v>
      </c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</row>
    <row r="15" spans="1:44" x14ac:dyDescent="0.2">
      <c r="A15" s="96"/>
      <c r="B15" s="108" t="s">
        <v>44</v>
      </c>
      <c r="C15" s="109" t="s">
        <v>123</v>
      </c>
      <c r="D15" s="110">
        <v>66479309.356641352</v>
      </c>
      <c r="E15" s="111">
        <v>2032</v>
      </c>
      <c r="F15" s="111">
        <v>2039</v>
      </c>
      <c r="G15" s="111">
        <v>2031</v>
      </c>
      <c r="H15" s="112">
        <v>50</v>
      </c>
      <c r="I15" s="148"/>
      <c r="J15" s="107"/>
      <c r="K15" s="113">
        <v>0</v>
      </c>
      <c r="L15" s="113">
        <v>0</v>
      </c>
      <c r="M15" s="113">
        <v>0</v>
      </c>
      <c r="N15" s="113">
        <v>0</v>
      </c>
      <c r="O15" s="113">
        <v>66479309.356641352</v>
      </c>
      <c r="P15" s="113">
        <v>0</v>
      </c>
      <c r="Q15" s="113">
        <v>0</v>
      </c>
      <c r="R15" s="113">
        <v>0</v>
      </c>
      <c r="S15" s="113">
        <v>0</v>
      </c>
      <c r="T15" s="113">
        <v>0</v>
      </c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</row>
    <row r="16" spans="1:44" x14ac:dyDescent="0.2">
      <c r="A16" s="96"/>
      <c r="B16" s="108" t="s">
        <v>44</v>
      </c>
      <c r="C16" s="109" t="s">
        <v>124</v>
      </c>
      <c r="D16" s="110">
        <v>60216139.456062898</v>
      </c>
      <c r="E16" s="111">
        <v>2032</v>
      </c>
      <c r="F16" s="111">
        <v>2039</v>
      </c>
      <c r="G16" s="111">
        <v>2031</v>
      </c>
      <c r="H16" s="112">
        <v>50</v>
      </c>
      <c r="I16" s="148" t="s">
        <v>125</v>
      </c>
      <c r="J16" s="107"/>
      <c r="K16" s="113">
        <v>6687961.9927772535</v>
      </c>
      <c r="L16" s="113">
        <v>20716923.765086971</v>
      </c>
      <c r="M16" s="113">
        <v>24365819.406723592</v>
      </c>
      <c r="N16" s="113">
        <v>4619299.8748997161</v>
      </c>
      <c r="O16" s="113">
        <v>3826134.4165753685</v>
      </c>
      <c r="P16" s="113">
        <v>0</v>
      </c>
      <c r="Q16" s="113">
        <v>0</v>
      </c>
      <c r="R16" s="113">
        <v>0</v>
      </c>
      <c r="S16" s="113">
        <v>0</v>
      </c>
      <c r="T16" s="113">
        <v>0</v>
      </c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</row>
    <row r="17" spans="1:76" x14ac:dyDescent="0.2">
      <c r="B17" s="108" t="s">
        <v>44</v>
      </c>
      <c r="C17" s="109" t="s">
        <v>126</v>
      </c>
      <c r="D17" s="110">
        <v>378701979.87792563</v>
      </c>
      <c r="E17" s="111">
        <v>2032</v>
      </c>
      <c r="F17" s="111">
        <v>2039</v>
      </c>
      <c r="G17" s="111">
        <v>2031</v>
      </c>
      <c r="H17" s="112">
        <v>40</v>
      </c>
      <c r="I17" s="148" t="s">
        <v>125</v>
      </c>
      <c r="J17" s="107"/>
      <c r="K17" s="113">
        <v>0</v>
      </c>
      <c r="L17" s="113">
        <v>0</v>
      </c>
      <c r="M17" s="113">
        <v>0</v>
      </c>
      <c r="N17" s="113">
        <v>0</v>
      </c>
      <c r="O17" s="113">
        <v>0</v>
      </c>
      <c r="P17" s="113">
        <v>2139470.9344014907</v>
      </c>
      <c r="Q17" s="113">
        <v>64259717.11427927</v>
      </c>
      <c r="R17" s="113">
        <v>216698985.50113088</v>
      </c>
      <c r="S17" s="113">
        <v>91191635.041781276</v>
      </c>
      <c r="T17" s="113">
        <v>4412171.2863327395</v>
      </c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</row>
    <row r="18" spans="1:76" x14ac:dyDescent="0.2">
      <c r="B18" s="108" t="s">
        <v>44</v>
      </c>
      <c r="C18" s="109" t="s">
        <v>127</v>
      </c>
      <c r="D18" s="110">
        <v>772036826.6455195</v>
      </c>
      <c r="E18" s="111">
        <v>2032</v>
      </c>
      <c r="F18" s="111">
        <v>2039</v>
      </c>
      <c r="G18" s="111">
        <v>2031</v>
      </c>
      <c r="H18" s="112">
        <v>50</v>
      </c>
      <c r="I18" s="148" t="s">
        <v>125</v>
      </c>
      <c r="J18" s="107"/>
      <c r="K18" s="113">
        <v>0</v>
      </c>
      <c r="L18" s="113">
        <v>0</v>
      </c>
      <c r="M18" s="113">
        <v>0</v>
      </c>
      <c r="N18" s="113">
        <v>0</v>
      </c>
      <c r="O18" s="113">
        <v>0</v>
      </c>
      <c r="P18" s="113">
        <v>5230464.3155964492</v>
      </c>
      <c r="Q18" s="113">
        <v>157098725.62049329</v>
      </c>
      <c r="R18" s="113">
        <v>391359910.73066056</v>
      </c>
      <c r="S18" s="113">
        <v>207561085.1806232</v>
      </c>
      <c r="T18" s="113">
        <v>10786640.798146004</v>
      </c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P18" s="86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</row>
    <row r="19" spans="1:76" x14ac:dyDescent="0.2">
      <c r="B19" s="108" t="s">
        <v>44</v>
      </c>
      <c r="C19" s="109" t="s">
        <v>128</v>
      </c>
      <c r="D19" s="110">
        <v>163655081.91719502</v>
      </c>
      <c r="E19" s="111">
        <v>2032</v>
      </c>
      <c r="F19" s="111">
        <v>2039</v>
      </c>
      <c r="G19" s="111">
        <v>2031</v>
      </c>
      <c r="H19" s="112">
        <v>40</v>
      </c>
      <c r="I19" s="148" t="s">
        <v>125</v>
      </c>
      <c r="J19" s="107"/>
      <c r="K19" s="113">
        <v>0</v>
      </c>
      <c r="L19" s="113">
        <v>0</v>
      </c>
      <c r="M19" s="113">
        <v>0</v>
      </c>
      <c r="N19" s="113">
        <v>0</v>
      </c>
      <c r="O19" s="113">
        <v>0</v>
      </c>
      <c r="P19" s="113">
        <v>924566.83522436186</v>
      </c>
      <c r="Q19" s="113">
        <v>27769670.683272149</v>
      </c>
      <c r="R19" s="113">
        <v>93645906.564820156</v>
      </c>
      <c r="S19" s="113">
        <v>39408229.414951563</v>
      </c>
      <c r="T19" s="113">
        <v>1906708.4189267778</v>
      </c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</row>
    <row r="20" spans="1:76" x14ac:dyDescent="0.2">
      <c r="B20" s="108" t="s">
        <v>44</v>
      </c>
      <c r="C20" s="109" t="s">
        <v>129</v>
      </c>
      <c r="D20" s="110">
        <v>53062200</v>
      </c>
      <c r="E20" s="111">
        <v>2032</v>
      </c>
      <c r="F20" s="111">
        <v>2039</v>
      </c>
      <c r="G20" s="111">
        <v>2031</v>
      </c>
      <c r="H20" s="112" t="s">
        <v>122</v>
      </c>
      <c r="I20" s="148"/>
      <c r="J20" s="107"/>
      <c r="K20" s="113">
        <v>0</v>
      </c>
      <c r="L20" s="113">
        <v>0</v>
      </c>
      <c r="M20" s="113">
        <v>0</v>
      </c>
      <c r="N20" s="113">
        <v>29022807.51498127</v>
      </c>
      <c r="O20" s="113">
        <v>24039392.485018726</v>
      </c>
      <c r="P20" s="113">
        <v>0</v>
      </c>
      <c r="Q20" s="113">
        <v>0</v>
      </c>
      <c r="R20" s="113">
        <v>0</v>
      </c>
      <c r="S20" s="113">
        <v>0</v>
      </c>
      <c r="T20" s="113">
        <v>0</v>
      </c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</row>
    <row r="21" spans="1:76" x14ac:dyDescent="0.2">
      <c r="B21" s="108" t="s">
        <v>44</v>
      </c>
      <c r="C21" s="109" t="s">
        <v>130</v>
      </c>
      <c r="D21" s="110">
        <v>12452000</v>
      </c>
      <c r="E21" s="111">
        <v>2032</v>
      </c>
      <c r="F21" s="111">
        <v>2039</v>
      </c>
      <c r="G21" s="111">
        <v>2031</v>
      </c>
      <c r="H21" s="112">
        <v>50</v>
      </c>
      <c r="I21" s="148"/>
      <c r="J21" s="107"/>
      <c r="K21" s="113">
        <v>0</v>
      </c>
      <c r="L21" s="113">
        <v>0</v>
      </c>
      <c r="M21" s="113">
        <v>0</v>
      </c>
      <c r="N21" s="113">
        <v>0</v>
      </c>
      <c r="O21" s="113">
        <v>7567201.8140589576</v>
      </c>
      <c r="P21" s="113">
        <v>4884798.1859410433</v>
      </c>
      <c r="Q21" s="113">
        <v>0</v>
      </c>
      <c r="R21" s="113">
        <v>0</v>
      </c>
      <c r="S21" s="113">
        <v>0</v>
      </c>
      <c r="T21" s="113">
        <v>0</v>
      </c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</row>
    <row r="22" spans="1:76" x14ac:dyDescent="0.2">
      <c r="B22" s="108" t="s">
        <v>44</v>
      </c>
      <c r="C22" s="109" t="s">
        <v>131</v>
      </c>
      <c r="D22" s="110">
        <v>36760000.000000007</v>
      </c>
      <c r="E22" s="111">
        <v>2032</v>
      </c>
      <c r="F22" s="111">
        <v>2039</v>
      </c>
      <c r="G22" s="111">
        <v>2031</v>
      </c>
      <c r="H22" s="112">
        <v>40</v>
      </c>
      <c r="I22" s="148" t="s">
        <v>125</v>
      </c>
      <c r="J22" s="107"/>
      <c r="K22" s="113">
        <v>0</v>
      </c>
      <c r="L22" s="113">
        <v>367600.00000000006</v>
      </c>
      <c r="M22" s="113">
        <v>6249200.0000000019</v>
      </c>
      <c r="N22" s="113">
        <v>20953200.000000004</v>
      </c>
      <c r="O22" s="113">
        <v>8822400.0000000019</v>
      </c>
      <c r="P22" s="113">
        <v>367600.00000000006</v>
      </c>
      <c r="Q22" s="113">
        <v>0</v>
      </c>
      <c r="R22" s="113">
        <v>0</v>
      </c>
      <c r="S22" s="113">
        <v>0</v>
      </c>
      <c r="T22" s="113">
        <v>0</v>
      </c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</row>
    <row r="23" spans="1:76" x14ac:dyDescent="0.2">
      <c r="B23" s="108" t="s">
        <v>44</v>
      </c>
      <c r="C23" s="109" t="s">
        <v>132</v>
      </c>
      <c r="D23" s="110">
        <v>262100000.00000006</v>
      </c>
      <c r="E23" s="111">
        <v>2032</v>
      </c>
      <c r="F23" s="111">
        <v>2039</v>
      </c>
      <c r="G23" s="111">
        <v>2031</v>
      </c>
      <c r="H23" s="112">
        <v>50</v>
      </c>
      <c r="I23" s="148" t="s">
        <v>125</v>
      </c>
      <c r="J23" s="107"/>
      <c r="K23" s="113">
        <v>0</v>
      </c>
      <c r="L23" s="113">
        <v>2621000.0000000005</v>
      </c>
      <c r="M23" s="113">
        <v>52420000.000000007</v>
      </c>
      <c r="N23" s="113">
        <v>133671000.00000001</v>
      </c>
      <c r="O23" s="113">
        <v>70767000.000000015</v>
      </c>
      <c r="P23" s="113">
        <v>2621000.0000000005</v>
      </c>
      <c r="Q23" s="113">
        <v>0</v>
      </c>
      <c r="R23" s="113">
        <v>0</v>
      </c>
      <c r="S23" s="113">
        <v>0</v>
      </c>
      <c r="T23" s="113">
        <v>0</v>
      </c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</row>
    <row r="24" spans="1:76" x14ac:dyDescent="0.2">
      <c r="B24" s="108" t="s">
        <v>44</v>
      </c>
      <c r="C24" s="109" t="s">
        <v>133</v>
      </c>
      <c r="D24" s="110">
        <v>0</v>
      </c>
      <c r="E24" s="111">
        <v>2032</v>
      </c>
      <c r="F24" s="111">
        <v>2039</v>
      </c>
      <c r="G24" s="111">
        <v>2031</v>
      </c>
      <c r="H24" s="112">
        <v>40</v>
      </c>
      <c r="I24" s="148" t="s">
        <v>125</v>
      </c>
      <c r="J24" s="107"/>
      <c r="K24" s="113">
        <v>0</v>
      </c>
      <c r="L24" s="113">
        <v>0</v>
      </c>
      <c r="M24" s="113">
        <v>0</v>
      </c>
      <c r="N24" s="113">
        <v>0</v>
      </c>
      <c r="O24" s="113">
        <v>0</v>
      </c>
      <c r="P24" s="113">
        <v>0</v>
      </c>
      <c r="Q24" s="113">
        <v>0</v>
      </c>
      <c r="R24" s="113">
        <v>0</v>
      </c>
      <c r="S24" s="113">
        <v>0</v>
      </c>
      <c r="T24" s="113">
        <v>0</v>
      </c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</row>
    <row r="25" spans="1:76" x14ac:dyDescent="0.2">
      <c r="A25" s="96"/>
      <c r="B25" s="108" t="s">
        <v>44</v>
      </c>
      <c r="C25" s="109" t="s">
        <v>134</v>
      </c>
      <c r="D25" s="110">
        <v>15900000.000000004</v>
      </c>
      <c r="E25" s="111">
        <v>2032</v>
      </c>
      <c r="F25" s="111">
        <v>2039</v>
      </c>
      <c r="G25" s="111">
        <v>2031</v>
      </c>
      <c r="H25" s="112" t="s">
        <v>122</v>
      </c>
      <c r="I25" s="148"/>
      <c r="J25" s="107"/>
      <c r="K25" s="113">
        <v>0</v>
      </c>
      <c r="L25" s="113">
        <v>8696636.0137386378</v>
      </c>
      <c r="M25" s="113">
        <v>7203363.9862613659</v>
      </c>
      <c r="N25" s="113">
        <v>0</v>
      </c>
      <c r="O25" s="113">
        <v>0</v>
      </c>
      <c r="P25" s="113">
        <v>0</v>
      </c>
      <c r="Q25" s="113">
        <v>0</v>
      </c>
      <c r="R25" s="113">
        <v>0</v>
      </c>
      <c r="S25" s="113">
        <v>0</v>
      </c>
      <c r="T25" s="113">
        <v>0</v>
      </c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</row>
    <row r="26" spans="1:76" x14ac:dyDescent="0.2">
      <c r="A26" s="96"/>
      <c r="B26" s="108" t="s">
        <v>44</v>
      </c>
      <c r="C26" s="109" t="s">
        <v>135</v>
      </c>
      <c r="D26" s="110">
        <v>0</v>
      </c>
      <c r="E26" s="111">
        <v>2032</v>
      </c>
      <c r="F26" s="111">
        <v>2039</v>
      </c>
      <c r="G26" s="111">
        <v>2031</v>
      </c>
      <c r="H26" s="112">
        <v>50</v>
      </c>
      <c r="I26" s="148"/>
      <c r="J26" s="107"/>
      <c r="K26" s="113">
        <v>0</v>
      </c>
      <c r="L26" s="113">
        <v>0</v>
      </c>
      <c r="M26" s="113">
        <v>0</v>
      </c>
      <c r="N26" s="113">
        <v>0</v>
      </c>
      <c r="O26" s="113">
        <v>0</v>
      </c>
      <c r="P26" s="113">
        <v>0</v>
      </c>
      <c r="Q26" s="113">
        <v>0</v>
      </c>
      <c r="R26" s="113">
        <v>0</v>
      </c>
      <c r="S26" s="113">
        <v>0</v>
      </c>
      <c r="T26" s="113">
        <v>0</v>
      </c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P26" s="41"/>
      <c r="AQ26" s="44"/>
      <c r="AR26" s="44"/>
    </row>
    <row r="27" spans="1:76" ht="15.75" x14ac:dyDescent="0.25">
      <c r="A27" s="96"/>
      <c r="B27" s="108"/>
      <c r="C27" s="109"/>
      <c r="D27" s="110"/>
      <c r="E27" s="111"/>
      <c r="F27" s="111"/>
      <c r="G27" s="111"/>
      <c r="H27" s="112"/>
      <c r="I27" s="148"/>
      <c r="J27" s="107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</row>
    <row r="28" spans="1:76" x14ac:dyDescent="0.2">
      <c r="B28" s="108" t="s">
        <v>46</v>
      </c>
      <c r="C28" s="109" t="s">
        <v>115</v>
      </c>
      <c r="D28" s="110">
        <v>49507365.000000007</v>
      </c>
      <c r="E28" s="111">
        <v>2032</v>
      </c>
      <c r="F28" s="111">
        <v>2039</v>
      </c>
      <c r="G28" s="111">
        <v>2031</v>
      </c>
      <c r="H28" s="112">
        <v>50</v>
      </c>
      <c r="I28" s="148" t="s">
        <v>116</v>
      </c>
      <c r="J28" s="107"/>
      <c r="K28" s="113">
        <v>5498581.9163007392</v>
      </c>
      <c r="L28" s="113">
        <v>17032647.987400457</v>
      </c>
      <c r="M28" s="113">
        <v>20032627.8932731</v>
      </c>
      <c r="N28" s="113">
        <v>3797808.4782067318</v>
      </c>
      <c r="O28" s="113">
        <v>3145698.724818978</v>
      </c>
      <c r="P28" s="113">
        <v>0</v>
      </c>
      <c r="Q28" s="113">
        <v>0</v>
      </c>
      <c r="R28" s="113">
        <v>0</v>
      </c>
      <c r="S28" s="113">
        <v>0</v>
      </c>
      <c r="T28" s="113">
        <v>0</v>
      </c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</row>
    <row r="29" spans="1:76" x14ac:dyDescent="0.2">
      <c r="B29" s="108" t="s">
        <v>46</v>
      </c>
      <c r="C29" s="109" t="s">
        <v>117</v>
      </c>
      <c r="D29" s="110">
        <v>354291294</v>
      </c>
      <c r="E29" s="111">
        <v>2032</v>
      </c>
      <c r="F29" s="111">
        <v>2039</v>
      </c>
      <c r="G29" s="111">
        <v>2031</v>
      </c>
      <c r="H29" s="112">
        <v>40</v>
      </c>
      <c r="I29" s="148" t="s">
        <v>116</v>
      </c>
      <c r="J29" s="107"/>
      <c r="K29" s="113">
        <v>0</v>
      </c>
      <c r="L29" s="113">
        <v>0</v>
      </c>
      <c r="M29" s="113">
        <v>0</v>
      </c>
      <c r="N29" s="113">
        <v>0</v>
      </c>
      <c r="O29" s="113">
        <v>0</v>
      </c>
      <c r="P29" s="113">
        <v>2001563.1449004642</v>
      </c>
      <c r="Q29" s="113">
        <v>60117611.045579344</v>
      </c>
      <c r="R29" s="113">
        <v>202730822.81331384</v>
      </c>
      <c r="S29" s="113">
        <v>85313529.101017699</v>
      </c>
      <c r="T29" s="113">
        <v>4127767.8951886264</v>
      </c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</row>
    <row r="30" spans="1:76" x14ac:dyDescent="0.2">
      <c r="B30" s="108" t="s">
        <v>46</v>
      </c>
      <c r="C30" s="109" t="s">
        <v>118</v>
      </c>
      <c r="D30" s="110">
        <v>830658834.99999988</v>
      </c>
      <c r="E30" s="111">
        <v>2032</v>
      </c>
      <c r="F30" s="111">
        <v>2039</v>
      </c>
      <c r="G30" s="111">
        <v>2031</v>
      </c>
      <c r="H30" s="112">
        <v>50</v>
      </c>
      <c r="I30" s="148" t="s">
        <v>116</v>
      </c>
      <c r="J30" s="107"/>
      <c r="K30" s="113">
        <v>0</v>
      </c>
      <c r="L30" s="113">
        <v>0</v>
      </c>
      <c r="M30" s="113">
        <v>0</v>
      </c>
      <c r="N30" s="113">
        <v>0</v>
      </c>
      <c r="O30" s="113">
        <v>0</v>
      </c>
      <c r="P30" s="113">
        <v>5627621.9539683955</v>
      </c>
      <c r="Q30" s="113">
        <v>169027486.64322531</v>
      </c>
      <c r="R30" s="113">
        <v>421076503.46904743</v>
      </c>
      <c r="S30" s="113">
        <v>223321535.00578454</v>
      </c>
      <c r="T30" s="113">
        <v>11605687.927974217</v>
      </c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</row>
    <row r="31" spans="1:76" x14ac:dyDescent="0.2">
      <c r="B31" s="108" t="s">
        <v>46</v>
      </c>
      <c r="C31" s="109" t="s">
        <v>119</v>
      </c>
      <c r="D31" s="110">
        <v>181500000</v>
      </c>
      <c r="E31" s="111">
        <v>2032</v>
      </c>
      <c r="F31" s="111">
        <v>2039</v>
      </c>
      <c r="G31" s="111">
        <v>2031</v>
      </c>
      <c r="H31" s="112">
        <v>50</v>
      </c>
      <c r="I31" s="148" t="s">
        <v>116</v>
      </c>
      <c r="J31" s="107"/>
      <c r="K31" s="113">
        <v>0</v>
      </c>
      <c r="L31" s="113">
        <v>0</v>
      </c>
      <c r="M31" s="113">
        <v>163350000</v>
      </c>
      <c r="N31" s="113">
        <v>18150000.000000004</v>
      </c>
      <c r="O31" s="113">
        <v>0</v>
      </c>
      <c r="P31" s="113">
        <v>0</v>
      </c>
      <c r="Q31" s="113">
        <v>0</v>
      </c>
      <c r="R31" s="113">
        <v>0</v>
      </c>
      <c r="S31" s="113">
        <v>0</v>
      </c>
      <c r="T31" s="113">
        <v>0</v>
      </c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</row>
    <row r="32" spans="1:76" x14ac:dyDescent="0.2">
      <c r="B32" s="108" t="s">
        <v>46</v>
      </c>
      <c r="C32" s="109" t="s">
        <v>120</v>
      </c>
      <c r="D32" s="110">
        <v>183096276</v>
      </c>
      <c r="E32" s="111">
        <v>2032</v>
      </c>
      <c r="F32" s="111">
        <v>2039</v>
      </c>
      <c r="G32" s="111">
        <v>2031</v>
      </c>
      <c r="H32" s="112">
        <v>40</v>
      </c>
      <c r="I32" s="148" t="s">
        <v>116</v>
      </c>
      <c r="J32" s="107"/>
      <c r="K32" s="113">
        <v>0</v>
      </c>
      <c r="L32" s="113">
        <v>0</v>
      </c>
      <c r="M32" s="113">
        <v>0</v>
      </c>
      <c r="N32" s="113">
        <v>0</v>
      </c>
      <c r="O32" s="113">
        <v>0</v>
      </c>
      <c r="P32" s="113">
        <v>1034399.5582632733</v>
      </c>
      <c r="Q32" s="113">
        <v>31068532.845354211</v>
      </c>
      <c r="R32" s="113">
        <v>104770451.08405519</v>
      </c>
      <c r="S32" s="113">
        <v>44089679.129439659</v>
      </c>
      <c r="T32" s="113">
        <v>2133213.3828876866</v>
      </c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</row>
    <row r="33" spans="1:76" x14ac:dyDescent="0.2">
      <c r="B33" s="108" t="s">
        <v>46</v>
      </c>
      <c r="C33" s="109" t="s">
        <v>121</v>
      </c>
      <c r="D33" s="110">
        <v>71843764</v>
      </c>
      <c r="E33" s="111">
        <v>2032</v>
      </c>
      <c r="F33" s="111">
        <v>2039</v>
      </c>
      <c r="G33" s="111">
        <v>2031</v>
      </c>
      <c r="H33" s="112" t="s">
        <v>122</v>
      </c>
      <c r="I33" s="148"/>
      <c r="J33" s="107"/>
      <c r="K33" s="113">
        <v>0</v>
      </c>
      <c r="L33" s="113">
        <v>0</v>
      </c>
      <c r="M33" s="113">
        <v>0</v>
      </c>
      <c r="N33" s="113">
        <v>39295538.70219744</v>
      </c>
      <c r="O33" s="113">
        <v>32548225.297802556</v>
      </c>
      <c r="P33" s="113">
        <v>0</v>
      </c>
      <c r="Q33" s="113">
        <v>0</v>
      </c>
      <c r="R33" s="113">
        <v>0</v>
      </c>
      <c r="S33" s="113">
        <v>0</v>
      </c>
      <c r="T33" s="113">
        <v>0</v>
      </c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</row>
    <row r="34" spans="1:76" x14ac:dyDescent="0.2">
      <c r="A34" s="96"/>
      <c r="B34" s="108" t="s">
        <v>46</v>
      </c>
      <c r="C34" s="109" t="s">
        <v>123</v>
      </c>
      <c r="D34" s="110">
        <v>73227867</v>
      </c>
      <c r="E34" s="111">
        <v>2032</v>
      </c>
      <c r="F34" s="111">
        <v>2039</v>
      </c>
      <c r="G34" s="111">
        <v>2031</v>
      </c>
      <c r="H34" s="112">
        <v>50</v>
      </c>
      <c r="I34" s="148"/>
      <c r="J34" s="107"/>
      <c r="K34" s="113">
        <v>0</v>
      </c>
      <c r="L34" s="113">
        <v>0</v>
      </c>
      <c r="M34" s="113">
        <v>0</v>
      </c>
      <c r="N34" s="113">
        <v>0</v>
      </c>
      <c r="O34" s="113">
        <v>73227867</v>
      </c>
      <c r="P34" s="113">
        <v>0</v>
      </c>
      <c r="Q34" s="113">
        <v>0</v>
      </c>
      <c r="R34" s="113">
        <v>0</v>
      </c>
      <c r="S34" s="113">
        <v>0</v>
      </c>
      <c r="T34" s="113">
        <v>0</v>
      </c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</row>
    <row r="35" spans="1:76" x14ac:dyDescent="0.2">
      <c r="A35" s="96"/>
      <c r="B35" s="108" t="s">
        <v>46</v>
      </c>
      <c r="C35" s="109" t="s">
        <v>124</v>
      </c>
      <c r="D35" s="110">
        <v>60216139.456062898</v>
      </c>
      <c r="E35" s="111">
        <v>2032</v>
      </c>
      <c r="F35" s="111">
        <v>2039</v>
      </c>
      <c r="G35" s="111">
        <v>2031</v>
      </c>
      <c r="H35" s="112">
        <v>50</v>
      </c>
      <c r="I35" s="148" t="s">
        <v>125</v>
      </c>
      <c r="J35" s="107"/>
      <c r="K35" s="113">
        <v>6687961.9927772535</v>
      </c>
      <c r="L35" s="113">
        <v>20716923.765086971</v>
      </c>
      <c r="M35" s="113">
        <v>24365819.406723592</v>
      </c>
      <c r="N35" s="113">
        <v>4619299.8748997161</v>
      </c>
      <c r="O35" s="113">
        <v>3826134.4165753685</v>
      </c>
      <c r="P35" s="113">
        <v>0</v>
      </c>
      <c r="Q35" s="113">
        <v>0</v>
      </c>
      <c r="R35" s="113">
        <v>0</v>
      </c>
      <c r="S35" s="113">
        <v>0</v>
      </c>
      <c r="T35" s="113">
        <v>0</v>
      </c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</row>
    <row r="36" spans="1:76" x14ac:dyDescent="0.2">
      <c r="B36" s="108" t="s">
        <v>46</v>
      </c>
      <c r="C36" s="109" t="s">
        <v>126</v>
      </c>
      <c r="D36" s="110">
        <v>378701979.87792563</v>
      </c>
      <c r="E36" s="111">
        <v>2032</v>
      </c>
      <c r="F36" s="111">
        <v>2039</v>
      </c>
      <c r="G36" s="111">
        <v>2031</v>
      </c>
      <c r="H36" s="112">
        <v>40</v>
      </c>
      <c r="I36" s="148" t="s">
        <v>125</v>
      </c>
      <c r="J36" s="107"/>
      <c r="K36" s="113">
        <v>0</v>
      </c>
      <c r="L36" s="113">
        <v>0</v>
      </c>
      <c r="M36" s="113">
        <v>0</v>
      </c>
      <c r="N36" s="113">
        <v>0</v>
      </c>
      <c r="O36" s="113">
        <v>0</v>
      </c>
      <c r="P36" s="113">
        <v>2139470.9344014907</v>
      </c>
      <c r="Q36" s="113">
        <v>64259717.11427927</v>
      </c>
      <c r="R36" s="113">
        <v>216698985.50113088</v>
      </c>
      <c r="S36" s="113">
        <v>91191635.041781276</v>
      </c>
      <c r="T36" s="113">
        <v>4412171.2863327395</v>
      </c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BB36" s="44"/>
      <c r="BE36" s="44"/>
      <c r="BG36" s="44"/>
    </row>
    <row r="37" spans="1:76" x14ac:dyDescent="0.2">
      <c r="B37" s="108" t="s">
        <v>46</v>
      </c>
      <c r="C37" s="109" t="s">
        <v>127</v>
      </c>
      <c r="D37" s="110">
        <v>772036826.6455195</v>
      </c>
      <c r="E37" s="111">
        <v>2032</v>
      </c>
      <c r="F37" s="111">
        <v>2039</v>
      </c>
      <c r="G37" s="111">
        <v>2031</v>
      </c>
      <c r="H37" s="112">
        <v>50</v>
      </c>
      <c r="I37" s="148" t="s">
        <v>125</v>
      </c>
      <c r="J37" s="107"/>
      <c r="K37" s="113">
        <v>0</v>
      </c>
      <c r="L37" s="113">
        <v>0</v>
      </c>
      <c r="M37" s="113">
        <v>0</v>
      </c>
      <c r="N37" s="113">
        <v>0</v>
      </c>
      <c r="O37" s="113">
        <v>0</v>
      </c>
      <c r="P37" s="113">
        <v>5230464.3155964492</v>
      </c>
      <c r="Q37" s="113">
        <v>157098725.62049329</v>
      </c>
      <c r="R37" s="113">
        <v>391359910.73066056</v>
      </c>
      <c r="S37" s="113">
        <v>207561085.1806232</v>
      </c>
      <c r="T37" s="113">
        <v>10786640.798146004</v>
      </c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P37" s="86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</row>
    <row r="38" spans="1:76" x14ac:dyDescent="0.2">
      <c r="B38" s="108" t="s">
        <v>46</v>
      </c>
      <c r="C38" s="109" t="s">
        <v>128</v>
      </c>
      <c r="D38" s="110">
        <v>163655081.91719502</v>
      </c>
      <c r="E38" s="111">
        <v>2032</v>
      </c>
      <c r="F38" s="111">
        <v>2039</v>
      </c>
      <c r="G38" s="111">
        <v>2031</v>
      </c>
      <c r="H38" s="112">
        <v>40</v>
      </c>
      <c r="I38" s="148" t="s">
        <v>125</v>
      </c>
      <c r="J38" s="107"/>
      <c r="K38" s="113">
        <v>0</v>
      </c>
      <c r="L38" s="113">
        <v>0</v>
      </c>
      <c r="M38" s="113">
        <v>0</v>
      </c>
      <c r="N38" s="113">
        <v>0</v>
      </c>
      <c r="O38" s="113">
        <v>0</v>
      </c>
      <c r="P38" s="113">
        <v>924566.83522436186</v>
      </c>
      <c r="Q38" s="113">
        <v>27769670.683272149</v>
      </c>
      <c r="R38" s="113">
        <v>93645906.564820156</v>
      </c>
      <c r="S38" s="113">
        <v>39408229.414951563</v>
      </c>
      <c r="T38" s="113">
        <v>1906708.4189267778</v>
      </c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</row>
    <row r="39" spans="1:76" x14ac:dyDescent="0.2">
      <c r="B39" s="108" t="s">
        <v>46</v>
      </c>
      <c r="C39" s="109" t="s">
        <v>129</v>
      </c>
      <c r="D39" s="110">
        <v>53062200</v>
      </c>
      <c r="E39" s="111">
        <v>2032</v>
      </c>
      <c r="F39" s="111">
        <v>2039</v>
      </c>
      <c r="G39" s="111">
        <v>2031</v>
      </c>
      <c r="H39" s="112" t="s">
        <v>122</v>
      </c>
      <c r="I39" s="148"/>
      <c r="J39" s="107"/>
      <c r="K39" s="113">
        <v>0</v>
      </c>
      <c r="L39" s="113">
        <v>0</v>
      </c>
      <c r="M39" s="113">
        <v>0</v>
      </c>
      <c r="N39" s="113">
        <v>29022807.51498127</v>
      </c>
      <c r="O39" s="113">
        <v>24039392.485018726</v>
      </c>
      <c r="P39" s="113">
        <v>0</v>
      </c>
      <c r="Q39" s="113">
        <v>0</v>
      </c>
      <c r="R39" s="113">
        <v>0</v>
      </c>
      <c r="S39" s="113">
        <v>0</v>
      </c>
      <c r="T39" s="113">
        <v>0</v>
      </c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</row>
    <row r="40" spans="1:76" x14ac:dyDescent="0.2">
      <c r="B40" s="108" t="s">
        <v>46</v>
      </c>
      <c r="C40" s="109" t="s">
        <v>130</v>
      </c>
      <c r="D40" s="110">
        <v>12452000</v>
      </c>
      <c r="E40" s="111">
        <v>2032</v>
      </c>
      <c r="F40" s="111">
        <v>2039</v>
      </c>
      <c r="G40" s="111">
        <v>2031</v>
      </c>
      <c r="H40" s="112">
        <v>50</v>
      </c>
      <c r="I40" s="148"/>
      <c r="J40" s="107"/>
      <c r="K40" s="113">
        <v>0</v>
      </c>
      <c r="L40" s="113">
        <v>0</v>
      </c>
      <c r="M40" s="113">
        <v>0</v>
      </c>
      <c r="N40" s="113">
        <v>0</v>
      </c>
      <c r="O40" s="113">
        <v>7567201.8140589576</v>
      </c>
      <c r="P40" s="113">
        <v>4884798.1859410433</v>
      </c>
      <c r="Q40" s="113">
        <v>0</v>
      </c>
      <c r="R40" s="113">
        <v>0</v>
      </c>
      <c r="S40" s="113">
        <v>0</v>
      </c>
      <c r="T40" s="113">
        <v>0</v>
      </c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</row>
    <row r="41" spans="1:76" x14ac:dyDescent="0.2">
      <c r="B41" s="108" t="s">
        <v>46</v>
      </c>
      <c r="C41" s="109" t="s">
        <v>131</v>
      </c>
      <c r="D41" s="110">
        <v>36760000.000000007</v>
      </c>
      <c r="E41" s="111">
        <v>2032</v>
      </c>
      <c r="F41" s="111">
        <v>2039</v>
      </c>
      <c r="G41" s="111">
        <v>2031</v>
      </c>
      <c r="H41" s="112">
        <v>40</v>
      </c>
      <c r="I41" s="148" t="s">
        <v>125</v>
      </c>
      <c r="J41" s="107"/>
      <c r="K41" s="113">
        <v>0</v>
      </c>
      <c r="L41" s="113">
        <v>367600.00000000006</v>
      </c>
      <c r="M41" s="113">
        <v>6249200.0000000019</v>
      </c>
      <c r="N41" s="113">
        <v>20953200.000000004</v>
      </c>
      <c r="O41" s="113">
        <v>8822400.0000000019</v>
      </c>
      <c r="P41" s="113">
        <v>367600.00000000006</v>
      </c>
      <c r="Q41" s="113">
        <v>0</v>
      </c>
      <c r="R41" s="113">
        <v>0</v>
      </c>
      <c r="S41" s="113">
        <v>0</v>
      </c>
      <c r="T41" s="113">
        <v>0</v>
      </c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</row>
    <row r="42" spans="1:76" x14ac:dyDescent="0.2">
      <c r="B42" s="108" t="s">
        <v>46</v>
      </c>
      <c r="C42" s="109" t="s">
        <v>132</v>
      </c>
      <c r="D42" s="110">
        <v>262100000.00000006</v>
      </c>
      <c r="E42" s="111">
        <v>2032</v>
      </c>
      <c r="F42" s="111">
        <v>2039</v>
      </c>
      <c r="G42" s="111">
        <v>2031</v>
      </c>
      <c r="H42" s="112">
        <v>50</v>
      </c>
      <c r="I42" s="148" t="s">
        <v>125</v>
      </c>
      <c r="J42" s="107"/>
      <c r="K42" s="113">
        <v>0</v>
      </c>
      <c r="L42" s="113">
        <v>2621000.0000000005</v>
      </c>
      <c r="M42" s="113">
        <v>52420000.000000007</v>
      </c>
      <c r="N42" s="113">
        <v>133671000.00000001</v>
      </c>
      <c r="O42" s="113">
        <v>70767000.000000015</v>
      </c>
      <c r="P42" s="113">
        <v>2621000.0000000005</v>
      </c>
      <c r="Q42" s="113">
        <v>0</v>
      </c>
      <c r="R42" s="113">
        <v>0</v>
      </c>
      <c r="S42" s="113">
        <v>0</v>
      </c>
      <c r="T42" s="113">
        <v>0</v>
      </c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</row>
    <row r="43" spans="1:76" x14ac:dyDescent="0.2">
      <c r="B43" s="108" t="s">
        <v>46</v>
      </c>
      <c r="C43" s="109" t="s">
        <v>133</v>
      </c>
      <c r="D43" s="110">
        <v>0</v>
      </c>
      <c r="E43" s="111">
        <v>2032</v>
      </c>
      <c r="F43" s="111">
        <v>2039</v>
      </c>
      <c r="G43" s="111">
        <v>2031</v>
      </c>
      <c r="H43" s="112">
        <v>40</v>
      </c>
      <c r="I43" s="148" t="s">
        <v>125</v>
      </c>
      <c r="J43" s="107"/>
      <c r="K43" s="113">
        <v>0</v>
      </c>
      <c r="L43" s="113">
        <v>0</v>
      </c>
      <c r="M43" s="113">
        <v>0</v>
      </c>
      <c r="N43" s="113">
        <v>0</v>
      </c>
      <c r="O43" s="113">
        <v>0</v>
      </c>
      <c r="P43" s="113">
        <v>0</v>
      </c>
      <c r="Q43" s="113">
        <v>0</v>
      </c>
      <c r="R43" s="113">
        <v>0</v>
      </c>
      <c r="S43" s="113">
        <v>0</v>
      </c>
      <c r="T43" s="113">
        <v>0</v>
      </c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</row>
    <row r="44" spans="1:76" x14ac:dyDescent="0.2">
      <c r="A44" s="96"/>
      <c r="B44" s="108" t="s">
        <v>46</v>
      </c>
      <c r="C44" s="109" t="s">
        <v>134</v>
      </c>
      <c r="D44" s="110">
        <v>15900000.000000004</v>
      </c>
      <c r="E44" s="111">
        <v>2032</v>
      </c>
      <c r="F44" s="111">
        <v>2039</v>
      </c>
      <c r="G44" s="111">
        <v>2031</v>
      </c>
      <c r="H44" s="112" t="s">
        <v>122</v>
      </c>
      <c r="I44" s="148"/>
      <c r="J44" s="107"/>
      <c r="K44" s="113">
        <v>0</v>
      </c>
      <c r="L44" s="113">
        <v>8696636.0137386378</v>
      </c>
      <c r="M44" s="113">
        <v>7203363.9862613659</v>
      </c>
      <c r="N44" s="113">
        <v>0</v>
      </c>
      <c r="O44" s="113">
        <v>0</v>
      </c>
      <c r="P44" s="113">
        <v>0</v>
      </c>
      <c r="Q44" s="113">
        <v>0</v>
      </c>
      <c r="R44" s="113">
        <v>0</v>
      </c>
      <c r="S44" s="113">
        <v>0</v>
      </c>
      <c r="T44" s="113">
        <v>0</v>
      </c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</row>
    <row r="45" spans="1:76" x14ac:dyDescent="0.2">
      <c r="A45" s="96"/>
      <c r="B45" s="108" t="s">
        <v>46</v>
      </c>
      <c r="C45" s="109" t="s">
        <v>135</v>
      </c>
      <c r="D45" s="110">
        <v>0</v>
      </c>
      <c r="E45" s="111">
        <v>2032</v>
      </c>
      <c r="F45" s="111">
        <v>2039</v>
      </c>
      <c r="G45" s="111">
        <v>2031</v>
      </c>
      <c r="H45" s="112">
        <v>50</v>
      </c>
      <c r="I45" s="148"/>
      <c r="J45" s="107"/>
      <c r="K45" s="113">
        <v>0</v>
      </c>
      <c r="L45" s="113">
        <v>0</v>
      </c>
      <c r="M45" s="113">
        <v>0</v>
      </c>
      <c r="N45" s="113">
        <v>0</v>
      </c>
      <c r="O45" s="113">
        <v>0</v>
      </c>
      <c r="P45" s="113">
        <v>0</v>
      </c>
      <c r="Q45" s="113">
        <v>0</v>
      </c>
      <c r="R45" s="113">
        <v>0</v>
      </c>
      <c r="S45" s="113">
        <v>0</v>
      </c>
      <c r="T45" s="113">
        <v>0</v>
      </c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</row>
    <row r="46" spans="1:76" x14ac:dyDescent="0.2">
      <c r="A46" s="44"/>
      <c r="C46" s="24"/>
      <c r="M46" s="44"/>
      <c r="N46" s="44"/>
    </row>
    <row r="47" spans="1:76" ht="15.75" x14ac:dyDescent="0.25">
      <c r="B47" s="18" t="s">
        <v>60</v>
      </c>
      <c r="C47" s="3"/>
      <c r="D47" s="10">
        <v>2032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76" ht="15.75" x14ac:dyDescent="0.25">
      <c r="A48"/>
      <c r="B48" s="8" t="s">
        <v>39</v>
      </c>
      <c r="C48" s="5"/>
      <c r="D48" s="6" t="s">
        <v>12</v>
      </c>
      <c r="E48" s="5">
        <v>2023</v>
      </c>
      <c r="F48" s="5">
        <v>2024</v>
      </c>
      <c r="G48" s="5">
        <v>2025</v>
      </c>
      <c r="H48" s="5">
        <v>2026</v>
      </c>
      <c r="I48" s="5">
        <v>2027</v>
      </c>
      <c r="J48" s="5">
        <v>2028</v>
      </c>
      <c r="K48" s="5">
        <v>2029</v>
      </c>
      <c r="L48" s="5">
        <v>2030</v>
      </c>
      <c r="M48" s="5">
        <v>2031</v>
      </c>
      <c r="N48" s="5">
        <v>2032</v>
      </c>
      <c r="O48" s="5">
        <v>2033</v>
      </c>
      <c r="P48" s="5">
        <v>2034</v>
      </c>
      <c r="Q48" s="5">
        <v>2035</v>
      </c>
      <c r="R48" s="5">
        <v>2036</v>
      </c>
      <c r="S48" s="5">
        <v>2037</v>
      </c>
      <c r="T48" s="5">
        <v>2038</v>
      </c>
      <c r="U48" s="5">
        <v>2039</v>
      </c>
      <c r="V48" s="5">
        <v>2040</v>
      </c>
      <c r="W48" s="5">
        <v>2041</v>
      </c>
      <c r="X48" s="5">
        <v>2042</v>
      </c>
      <c r="Y48" s="5">
        <v>2043</v>
      </c>
      <c r="Z48" s="5">
        <v>2044</v>
      </c>
      <c r="AA48" s="5">
        <v>2045</v>
      </c>
      <c r="AB48" s="5">
        <v>2046</v>
      </c>
      <c r="AC48" s="5">
        <v>2047</v>
      </c>
      <c r="AD48" s="5">
        <v>2048</v>
      </c>
      <c r="AE48" s="5">
        <v>2049</v>
      </c>
      <c r="AF48" s="5">
        <v>2050</v>
      </c>
      <c r="AG48" s="5">
        <v>2051</v>
      </c>
      <c r="AH48" s="5">
        <v>2052</v>
      </c>
    </row>
    <row r="49" spans="1:36" x14ac:dyDescent="0.2">
      <c r="A49"/>
      <c r="B49" s="14" t="s">
        <v>42</v>
      </c>
      <c r="C49" s="1"/>
      <c r="D49" s="11" t="s">
        <v>136</v>
      </c>
      <c r="E49" s="110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0</v>
      </c>
      <c r="K49" s="110">
        <v>0</v>
      </c>
      <c r="L49" s="110">
        <v>0</v>
      </c>
      <c r="M49" s="110">
        <v>0</v>
      </c>
      <c r="N49" s="110">
        <v>0</v>
      </c>
      <c r="O49" s="110">
        <v>0</v>
      </c>
      <c r="P49" s="110">
        <v>0</v>
      </c>
      <c r="Q49" s="110">
        <v>0</v>
      </c>
      <c r="R49" s="110">
        <v>0</v>
      </c>
      <c r="S49" s="110">
        <v>0</v>
      </c>
      <c r="T49" s="110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10">
        <v>0</v>
      </c>
      <c r="AD49" s="110">
        <v>0</v>
      </c>
      <c r="AE49" s="110">
        <v>0</v>
      </c>
      <c r="AF49" s="110">
        <v>0</v>
      </c>
      <c r="AG49" s="110">
        <v>0</v>
      </c>
      <c r="AH49" s="110">
        <v>0</v>
      </c>
    </row>
    <row r="50" spans="1:36" x14ac:dyDescent="0.2">
      <c r="A50"/>
      <c r="B50" s="14" t="s">
        <v>44</v>
      </c>
      <c r="C50" s="50" t="s">
        <v>137</v>
      </c>
      <c r="D50" s="11" t="s">
        <v>136</v>
      </c>
      <c r="E50" s="110">
        <v>0</v>
      </c>
      <c r="F50" s="110">
        <v>0</v>
      </c>
      <c r="G50" s="110">
        <v>0</v>
      </c>
      <c r="H50" s="110">
        <v>0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36700259.791368298</v>
      </c>
      <c r="O50" s="110">
        <v>36700259.791368298</v>
      </c>
      <c r="P50" s="110">
        <v>36700259.791368298</v>
      </c>
      <c r="Q50" s="110">
        <v>36700259.791368298</v>
      </c>
      <c r="R50" s="110">
        <v>36700259.791368298</v>
      </c>
      <c r="S50" s="110">
        <v>36700259.791368298</v>
      </c>
      <c r="T50" s="110">
        <v>36700259.791368298</v>
      </c>
      <c r="U50" s="110">
        <v>36700259.791368298</v>
      </c>
      <c r="V50" s="110">
        <v>36700259.791368298</v>
      </c>
      <c r="W50" s="110">
        <v>36700259.791368298</v>
      </c>
      <c r="X50" s="110">
        <v>36700259.791368298</v>
      </c>
      <c r="Y50" s="110">
        <v>36700259.791368298</v>
      </c>
      <c r="Z50" s="110">
        <v>36700259.791368298</v>
      </c>
      <c r="AA50" s="110">
        <v>36700259.791368298</v>
      </c>
      <c r="AB50" s="110">
        <v>36700259.791368298</v>
      </c>
      <c r="AC50" s="110">
        <v>36700259.791368298</v>
      </c>
      <c r="AD50" s="110">
        <v>36700259.791368298</v>
      </c>
      <c r="AE50" s="110">
        <v>36700259.791368298</v>
      </c>
      <c r="AF50" s="110">
        <v>36700259.791368298</v>
      </c>
      <c r="AG50" s="110">
        <v>0</v>
      </c>
      <c r="AH50" s="110">
        <v>0</v>
      </c>
    </row>
    <row r="51" spans="1:36" x14ac:dyDescent="0.2">
      <c r="A51"/>
      <c r="B51" s="14" t="s">
        <v>46</v>
      </c>
      <c r="C51" s="50" t="s">
        <v>138</v>
      </c>
      <c r="D51" s="11" t="s">
        <v>136</v>
      </c>
      <c r="E51" s="110">
        <v>0</v>
      </c>
      <c r="F51" s="110">
        <v>0</v>
      </c>
      <c r="G51" s="110">
        <v>0</v>
      </c>
      <c r="H51" s="110">
        <v>0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37654689.575297311</v>
      </c>
      <c r="O51" s="110">
        <v>37654689.575297311</v>
      </c>
      <c r="P51" s="110">
        <v>37654689.575297311</v>
      </c>
      <c r="Q51" s="110">
        <v>37654689.575297311</v>
      </c>
      <c r="R51" s="110">
        <v>37654689.575297311</v>
      </c>
      <c r="S51" s="110">
        <v>37654689.575297311</v>
      </c>
      <c r="T51" s="110">
        <v>37654689.575297311</v>
      </c>
      <c r="U51" s="110">
        <v>37654689.575297311</v>
      </c>
      <c r="V51" s="110">
        <v>37654689.575297311</v>
      </c>
      <c r="W51" s="110">
        <v>37654689.575297311</v>
      </c>
      <c r="X51" s="110">
        <v>37654689.575297311</v>
      </c>
      <c r="Y51" s="110">
        <v>37654689.575297311</v>
      </c>
      <c r="Z51" s="110">
        <v>37654689.575297311</v>
      </c>
      <c r="AA51" s="110">
        <v>37654689.575297311</v>
      </c>
      <c r="AB51" s="110">
        <v>37654689.575297311</v>
      </c>
      <c r="AC51" s="110">
        <v>37654689.575297311</v>
      </c>
      <c r="AD51" s="110">
        <v>37654689.575297311</v>
      </c>
      <c r="AE51" s="110">
        <v>37654689.575297311</v>
      </c>
      <c r="AF51" s="110">
        <v>37654689.575297311</v>
      </c>
      <c r="AG51" s="110">
        <v>0</v>
      </c>
      <c r="AH51" s="110">
        <v>0</v>
      </c>
    </row>
    <row r="52" spans="1:36" collapsed="1" x14ac:dyDescent="0.2">
      <c r="B52" s="24"/>
      <c r="D52" s="9"/>
    </row>
    <row r="53" spans="1:36" ht="15.75" x14ac:dyDescent="0.25">
      <c r="B53" s="18" t="s">
        <v>139</v>
      </c>
      <c r="C53" s="3"/>
      <c r="D53" s="10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:36" ht="15.75" x14ac:dyDescent="0.25">
      <c r="A54"/>
      <c r="B54" s="8" t="s">
        <v>39</v>
      </c>
      <c r="C54" s="5"/>
      <c r="D54" s="6" t="s">
        <v>12</v>
      </c>
      <c r="E54" s="5">
        <v>2023</v>
      </c>
      <c r="F54" s="5">
        <v>2024</v>
      </c>
      <c r="G54" s="5">
        <v>2025</v>
      </c>
      <c r="H54" s="5">
        <v>2026</v>
      </c>
      <c r="I54" s="5">
        <v>2027</v>
      </c>
      <c r="J54" s="5">
        <v>2028</v>
      </c>
      <c r="K54" s="5">
        <v>2029</v>
      </c>
      <c r="L54" s="5">
        <v>2030</v>
      </c>
      <c r="M54" s="5">
        <v>2031</v>
      </c>
      <c r="N54" s="5">
        <v>2032</v>
      </c>
      <c r="O54" s="5">
        <v>2033</v>
      </c>
      <c r="P54" s="5">
        <v>2034</v>
      </c>
      <c r="Q54" s="5">
        <v>2035</v>
      </c>
      <c r="R54" s="5">
        <v>2036</v>
      </c>
      <c r="S54" s="5">
        <v>2037</v>
      </c>
      <c r="T54" s="5">
        <v>2038</v>
      </c>
      <c r="U54" s="5">
        <v>2039</v>
      </c>
      <c r="V54" s="5">
        <v>2040</v>
      </c>
      <c r="W54" s="5">
        <v>2041</v>
      </c>
      <c r="X54" s="5">
        <v>2042</v>
      </c>
      <c r="Y54" s="5">
        <v>2043</v>
      </c>
      <c r="Z54" s="5">
        <v>2044</v>
      </c>
      <c r="AA54" s="5">
        <v>2045</v>
      </c>
      <c r="AB54" s="5">
        <v>2046</v>
      </c>
      <c r="AC54" s="5">
        <v>2047</v>
      </c>
      <c r="AD54" s="5">
        <v>2048</v>
      </c>
      <c r="AE54" s="5">
        <v>2049</v>
      </c>
      <c r="AF54" s="5">
        <v>2050</v>
      </c>
      <c r="AG54" s="5">
        <v>2051</v>
      </c>
      <c r="AH54" s="5">
        <v>2052</v>
      </c>
    </row>
    <row r="55" spans="1:36" x14ac:dyDescent="0.2">
      <c r="A55"/>
      <c r="B55" s="14" t="s">
        <v>42</v>
      </c>
      <c r="C55" s="1"/>
      <c r="D55" s="11" t="s">
        <v>136</v>
      </c>
      <c r="E55" s="110">
        <v>0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0</v>
      </c>
      <c r="P55" s="110">
        <v>0</v>
      </c>
      <c r="Q55" s="110">
        <v>0</v>
      </c>
      <c r="R55" s="110">
        <v>0</v>
      </c>
      <c r="S55" s="110">
        <v>0</v>
      </c>
      <c r="T55" s="110">
        <v>0</v>
      </c>
      <c r="U55" s="110">
        <v>0</v>
      </c>
      <c r="V55" s="110">
        <v>0</v>
      </c>
      <c r="W55" s="110">
        <v>0</v>
      </c>
      <c r="X55" s="110">
        <v>0</v>
      </c>
      <c r="Y55" s="110">
        <v>0</v>
      </c>
      <c r="Z55" s="110">
        <v>0</v>
      </c>
      <c r="AA55" s="110">
        <v>0</v>
      </c>
      <c r="AB55" s="110">
        <v>0</v>
      </c>
      <c r="AC55" s="110">
        <v>0</v>
      </c>
      <c r="AD55" s="110">
        <v>0</v>
      </c>
      <c r="AE55" s="110">
        <v>0</v>
      </c>
      <c r="AF55" s="110">
        <v>0</v>
      </c>
      <c r="AG55" s="110">
        <v>0</v>
      </c>
      <c r="AH55" s="110">
        <v>0</v>
      </c>
    </row>
    <row r="56" spans="1:36" x14ac:dyDescent="0.2">
      <c r="A56"/>
      <c r="B56" s="14" t="s">
        <v>44</v>
      </c>
      <c r="C56" s="50" t="s">
        <v>137</v>
      </c>
      <c r="D56" s="11" t="s">
        <v>136</v>
      </c>
      <c r="E56" s="110">
        <v>0</v>
      </c>
      <c r="F56" s="110">
        <v>0</v>
      </c>
      <c r="G56" s="110">
        <v>0</v>
      </c>
      <c r="H56" s="110">
        <v>0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0</v>
      </c>
      <c r="P56" s="110">
        <v>0</v>
      </c>
      <c r="Q56" s="110">
        <v>0</v>
      </c>
      <c r="R56" s="110">
        <v>0</v>
      </c>
      <c r="S56" s="110">
        <v>0</v>
      </c>
      <c r="T56" s="110">
        <v>0</v>
      </c>
      <c r="U56" s="110">
        <v>0</v>
      </c>
      <c r="V56" s="110">
        <v>0</v>
      </c>
      <c r="W56" s="110">
        <v>0</v>
      </c>
      <c r="X56" s="110">
        <v>0</v>
      </c>
      <c r="Y56" s="110">
        <v>0</v>
      </c>
      <c r="Z56" s="110">
        <v>0</v>
      </c>
      <c r="AA56" s="110">
        <v>0</v>
      </c>
      <c r="AB56" s="110">
        <v>0</v>
      </c>
      <c r="AC56" s="110">
        <v>0</v>
      </c>
      <c r="AD56" s="110">
        <v>0</v>
      </c>
      <c r="AE56" s="110">
        <v>0</v>
      </c>
      <c r="AF56" s="110">
        <v>0</v>
      </c>
      <c r="AG56" s="110">
        <v>0</v>
      </c>
      <c r="AH56" s="110">
        <v>0</v>
      </c>
    </row>
    <row r="57" spans="1:36" x14ac:dyDescent="0.2">
      <c r="A57"/>
      <c r="B57" s="14" t="s">
        <v>46</v>
      </c>
      <c r="C57" s="50" t="s">
        <v>138</v>
      </c>
      <c r="D57" s="11" t="s">
        <v>136</v>
      </c>
      <c r="E57" s="110">
        <v>0</v>
      </c>
      <c r="F57" s="110">
        <v>0</v>
      </c>
      <c r="G57" s="110">
        <v>0</v>
      </c>
      <c r="H57" s="110">
        <v>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0">
        <v>0</v>
      </c>
      <c r="P57" s="110">
        <v>0</v>
      </c>
      <c r="Q57" s="110">
        <v>0</v>
      </c>
      <c r="R57" s="110">
        <v>0</v>
      </c>
      <c r="S57" s="110">
        <v>0</v>
      </c>
      <c r="T57" s="110">
        <v>0</v>
      </c>
      <c r="U57" s="110">
        <v>0</v>
      </c>
      <c r="V57" s="110">
        <v>0</v>
      </c>
      <c r="W57" s="110">
        <v>0</v>
      </c>
      <c r="X57" s="110">
        <v>0</v>
      </c>
      <c r="Y57" s="110">
        <v>0</v>
      </c>
      <c r="Z57" s="110">
        <v>0</v>
      </c>
      <c r="AA57" s="110">
        <v>0</v>
      </c>
      <c r="AB57" s="110">
        <v>0</v>
      </c>
      <c r="AC57" s="110">
        <v>0</v>
      </c>
      <c r="AD57" s="110">
        <v>0</v>
      </c>
      <c r="AE57" s="110">
        <v>0</v>
      </c>
      <c r="AF57" s="110">
        <v>0</v>
      </c>
      <c r="AG57" s="110">
        <v>0</v>
      </c>
      <c r="AH57" s="110">
        <v>0</v>
      </c>
    </row>
    <row r="58" spans="1:36" collapsed="1" x14ac:dyDescent="0.2">
      <c r="B58" s="24"/>
      <c r="D58" s="9"/>
    </row>
    <row r="59" spans="1:36" x14ac:dyDescent="0.2">
      <c r="B59" s="24"/>
      <c r="D59" s="9"/>
    </row>
    <row r="60" spans="1:36" ht="20.25" collapsed="1" x14ac:dyDescent="0.3">
      <c r="B60" s="52" t="s">
        <v>140</v>
      </c>
      <c r="C60" s="4"/>
      <c r="D60" s="35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spans="1:36" x14ac:dyDescent="0.2">
      <c r="B61" s="24"/>
      <c r="D61" s="9"/>
    </row>
    <row r="62" spans="1:36" ht="15.75" x14ac:dyDescent="0.25">
      <c r="B62" s="18" t="s">
        <v>66</v>
      </c>
      <c r="C62" s="3"/>
      <c r="D62" s="79" t="s">
        <v>79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:36" ht="15.75" x14ac:dyDescent="0.25">
      <c r="B63" s="80" t="s">
        <v>56</v>
      </c>
      <c r="C63" s="81" t="s">
        <v>55</v>
      </c>
      <c r="D63" s="6" t="s">
        <v>12</v>
      </c>
      <c r="E63" s="5">
        <v>2023</v>
      </c>
      <c r="F63" s="5">
        <v>2024</v>
      </c>
      <c r="G63" s="5">
        <v>2025</v>
      </c>
      <c r="H63" s="5">
        <v>2026</v>
      </c>
      <c r="I63" s="5">
        <v>2027</v>
      </c>
      <c r="J63" s="5">
        <v>2028</v>
      </c>
      <c r="K63" s="5">
        <v>2029</v>
      </c>
      <c r="L63" s="5">
        <v>2030</v>
      </c>
      <c r="M63" s="5">
        <v>2031</v>
      </c>
      <c r="N63" s="5">
        <v>2032</v>
      </c>
      <c r="O63" s="5">
        <v>2033</v>
      </c>
      <c r="P63" s="5">
        <v>2034</v>
      </c>
      <c r="Q63" s="5">
        <v>2035</v>
      </c>
      <c r="R63" s="5">
        <v>2036</v>
      </c>
      <c r="S63" s="5">
        <v>2037</v>
      </c>
      <c r="T63" s="5">
        <v>2038</v>
      </c>
      <c r="U63" s="5">
        <v>2039</v>
      </c>
      <c r="V63" s="5">
        <v>2040</v>
      </c>
      <c r="W63" s="5">
        <v>2041</v>
      </c>
      <c r="X63" s="5">
        <v>2042</v>
      </c>
      <c r="Y63" s="5">
        <v>2043</v>
      </c>
      <c r="Z63" s="5">
        <v>2044</v>
      </c>
      <c r="AA63" s="5">
        <v>2045</v>
      </c>
      <c r="AB63" s="5">
        <v>2046</v>
      </c>
      <c r="AC63" s="5">
        <v>2047</v>
      </c>
      <c r="AD63" s="5">
        <v>2048</v>
      </c>
      <c r="AE63" s="5">
        <v>2049</v>
      </c>
      <c r="AF63" s="5">
        <v>2050</v>
      </c>
      <c r="AG63" s="5">
        <v>2051</v>
      </c>
      <c r="AH63" s="5">
        <v>2052</v>
      </c>
      <c r="AI63" s="44"/>
      <c r="AJ63" s="44"/>
    </row>
    <row r="64" spans="1:36" x14ac:dyDescent="0.2">
      <c r="B64" s="14" t="s">
        <v>42</v>
      </c>
      <c r="C64" s="1"/>
      <c r="D64" s="11" t="s">
        <v>136</v>
      </c>
      <c r="E64" s="33"/>
      <c r="F64" s="33">
        <v>51769001.431368165</v>
      </c>
      <c r="G64" s="33">
        <v>50322586.725255698</v>
      </c>
      <c r="H64" s="33">
        <v>102248293.8856836</v>
      </c>
      <c r="I64" s="33">
        <v>17716993.012923691</v>
      </c>
      <c r="J64" s="33">
        <v>89.929312092011727</v>
      </c>
      <c r="K64" s="33">
        <v>88402434.111216486</v>
      </c>
      <c r="L64" s="33">
        <v>99.831578203736214</v>
      </c>
      <c r="M64" s="33">
        <v>105.35044694846962</v>
      </c>
      <c r="N64" s="33">
        <v>111.41095599459594</v>
      </c>
      <c r="O64" s="33">
        <v>117.25157624746288</v>
      </c>
      <c r="P64" s="33">
        <v>123.70965895700854</v>
      </c>
      <c r="Q64" s="33">
        <v>130.53917301946407</v>
      </c>
      <c r="R64" s="33">
        <v>138.06735149611083</v>
      </c>
      <c r="S64" s="33">
        <v>145.21295532353946</v>
      </c>
      <c r="T64" s="33">
        <v>153.29740631641582</v>
      </c>
      <c r="U64" s="33">
        <v>161.62539584104815</v>
      </c>
      <c r="V64" s="33">
        <v>171.00370782161863</v>
      </c>
      <c r="W64" s="33">
        <v>179.90969336554065</v>
      </c>
      <c r="X64" s="33">
        <v>189.81817653695185</v>
      </c>
      <c r="Y64" s="33">
        <v>200.29007517897105</v>
      </c>
      <c r="Z64" s="33">
        <v>211.981842164537</v>
      </c>
      <c r="AA64" s="33">
        <v>223.08557379713838</v>
      </c>
      <c r="AB64" s="33">
        <v>235.19017419549812</v>
      </c>
      <c r="AC64" s="33">
        <v>248.25181639888061</v>
      </c>
      <c r="AD64" s="33">
        <v>262.5340740647415</v>
      </c>
      <c r="AE64" s="33">
        <v>276.27862436286682</v>
      </c>
      <c r="AF64" s="33">
        <v>291.42204758203303</v>
      </c>
      <c r="AG64" s="33"/>
      <c r="AH64" s="33"/>
    </row>
    <row r="65" spans="2:36" x14ac:dyDescent="0.2">
      <c r="B65" s="14" t="s">
        <v>44</v>
      </c>
      <c r="C65" s="50" t="s">
        <v>137</v>
      </c>
      <c r="D65" s="11" t="s">
        <v>136</v>
      </c>
      <c r="E65" s="33"/>
      <c r="F65" s="33">
        <v>51770213.560020871</v>
      </c>
      <c r="G65" s="33">
        <v>50835900.710319154</v>
      </c>
      <c r="H65" s="33">
        <v>102842379.51510271</v>
      </c>
      <c r="I65" s="33">
        <v>18258485.612860192</v>
      </c>
      <c r="J65" s="33">
        <v>168.86094438869611</v>
      </c>
      <c r="K65" s="33">
        <v>87156586.506752416</v>
      </c>
      <c r="L65" s="33">
        <v>187.44313304886199</v>
      </c>
      <c r="M65" s="33">
        <v>197.82353650407669</v>
      </c>
      <c r="N65" s="33">
        <v>209.1761794340004</v>
      </c>
      <c r="O65" s="33">
        <v>220.13136729579725</v>
      </c>
      <c r="P65" s="33">
        <v>232.26158468325283</v>
      </c>
      <c r="Q65" s="33">
        <v>245.07381199996149</v>
      </c>
      <c r="R65" s="33">
        <v>259.18656122851934</v>
      </c>
      <c r="S65" s="33">
        <v>272.63160583936815</v>
      </c>
      <c r="T65" s="33">
        <v>287.86278053930039</v>
      </c>
      <c r="U65" s="33">
        <v>303.44935120552537</v>
      </c>
      <c r="V65" s="33">
        <v>321.04968684862394</v>
      </c>
      <c r="W65" s="33">
        <v>337.79727156844831</v>
      </c>
      <c r="X65" s="33">
        <v>356.35842535221656</v>
      </c>
      <c r="Y65" s="33">
        <v>376.02002186372857</v>
      </c>
      <c r="Z65" s="33">
        <v>397.95968489787623</v>
      </c>
      <c r="AA65" s="33">
        <v>418.78227105595369</v>
      </c>
      <c r="AB65" s="33">
        <v>441.52432840774281</v>
      </c>
      <c r="AC65" s="33">
        <v>465.98586968416095</v>
      </c>
      <c r="AD65" s="33">
        <v>492.85124757379572</v>
      </c>
      <c r="AE65" s="33">
        <v>518.5977126888788</v>
      </c>
      <c r="AF65" s="33">
        <v>547.05767902843365</v>
      </c>
      <c r="AG65" s="33"/>
      <c r="AH65" s="33"/>
    </row>
    <row r="66" spans="2:36" x14ac:dyDescent="0.2">
      <c r="B66" s="14" t="s">
        <v>46</v>
      </c>
      <c r="C66" s="50" t="s">
        <v>138</v>
      </c>
      <c r="D66" s="11" t="s">
        <v>136</v>
      </c>
      <c r="E66" s="33"/>
      <c r="F66" s="33">
        <v>51770245.598478869</v>
      </c>
      <c r="G66" s="33">
        <v>50855333.396586202</v>
      </c>
      <c r="H66" s="33">
        <v>102843794.53390165</v>
      </c>
      <c r="I66" s="33">
        <v>18265841.872180082</v>
      </c>
      <c r="J66" s="33">
        <v>210.19907604878276</v>
      </c>
      <c r="K66" s="33">
        <v>87154700.019747689</v>
      </c>
      <c r="L66" s="33">
        <v>233.33045198923131</v>
      </c>
      <c r="M66" s="33">
        <v>246.24911367108845</v>
      </c>
      <c r="N66" s="33">
        <v>260.38287620120781</v>
      </c>
      <c r="O66" s="33">
        <v>274.01771750550387</v>
      </c>
      <c r="P66" s="33">
        <v>289.11735708480751</v>
      </c>
      <c r="Q66" s="33">
        <v>305.06589095053317</v>
      </c>
      <c r="R66" s="33">
        <v>322.63241261182617</v>
      </c>
      <c r="S66" s="33">
        <v>339.37087705009708</v>
      </c>
      <c r="T66" s="33">
        <v>358.32897628405243</v>
      </c>
      <c r="U66" s="33">
        <v>377.73227943704461</v>
      </c>
      <c r="V66" s="33">
        <v>399.63787580467249</v>
      </c>
      <c r="W66" s="33">
        <v>420.48538968001935</v>
      </c>
      <c r="X66" s="33">
        <v>443.58530978482071</v>
      </c>
      <c r="Y66" s="33">
        <v>468.06061418168451</v>
      </c>
      <c r="Z66" s="33">
        <v>495.37495700030439</v>
      </c>
      <c r="AA66" s="33">
        <v>521.28754092775898</v>
      </c>
      <c r="AB66" s="33">
        <v>549.60267714237659</v>
      </c>
      <c r="AC66" s="33">
        <v>580.05216486942788</v>
      </c>
      <c r="AD66" s="33">
        <v>613.49358601367965</v>
      </c>
      <c r="AE66" s="33">
        <v>645.53955584143955</v>
      </c>
      <c r="AF66" s="33">
        <v>680.96901201367189</v>
      </c>
      <c r="AG66" s="33"/>
      <c r="AH66" s="33"/>
    </row>
    <row r="67" spans="2:36" ht="18" customHeight="1" x14ac:dyDescent="0.2">
      <c r="B67" s="46"/>
      <c r="C67" s="36"/>
      <c r="D67" s="37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114"/>
      <c r="AF67" s="114"/>
      <c r="AG67" s="114"/>
      <c r="AH67" s="114"/>
    </row>
    <row r="68" spans="2:36" ht="15.75" x14ac:dyDescent="0.25">
      <c r="B68" s="18" t="s">
        <v>68</v>
      </c>
      <c r="C68" s="3"/>
      <c r="D68" s="79" t="s">
        <v>77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2:36" ht="15.75" x14ac:dyDescent="0.25">
      <c r="B69" s="80" t="s">
        <v>56</v>
      </c>
      <c r="C69" s="81" t="s">
        <v>55</v>
      </c>
      <c r="D69" s="6" t="s">
        <v>12</v>
      </c>
      <c r="E69" s="5">
        <v>2023</v>
      </c>
      <c r="F69" s="5">
        <v>2024</v>
      </c>
      <c r="G69" s="5">
        <v>2025</v>
      </c>
      <c r="H69" s="5">
        <v>2026</v>
      </c>
      <c r="I69" s="5">
        <v>2027</v>
      </c>
      <c r="J69" s="5">
        <v>2028</v>
      </c>
      <c r="K69" s="5">
        <v>2029</v>
      </c>
      <c r="L69" s="5">
        <v>2030</v>
      </c>
      <c r="M69" s="5">
        <v>2031</v>
      </c>
      <c r="N69" s="5">
        <v>2032</v>
      </c>
      <c r="O69" s="5">
        <v>2033</v>
      </c>
      <c r="P69" s="5">
        <v>2034</v>
      </c>
      <c r="Q69" s="5">
        <v>2035</v>
      </c>
      <c r="R69" s="5">
        <v>2036</v>
      </c>
      <c r="S69" s="5">
        <v>2037</v>
      </c>
      <c r="T69" s="5">
        <v>2038</v>
      </c>
      <c r="U69" s="5">
        <v>2039</v>
      </c>
      <c r="V69" s="5">
        <v>2040</v>
      </c>
      <c r="W69" s="5">
        <v>2041</v>
      </c>
      <c r="X69" s="5">
        <v>2042</v>
      </c>
      <c r="Y69" s="5">
        <v>2043</v>
      </c>
      <c r="Z69" s="5">
        <v>2044</v>
      </c>
      <c r="AA69" s="5">
        <v>2045</v>
      </c>
      <c r="AB69" s="5">
        <v>2046</v>
      </c>
      <c r="AC69" s="5">
        <v>2047</v>
      </c>
      <c r="AD69" s="5">
        <v>2048</v>
      </c>
      <c r="AE69" s="5">
        <v>2049</v>
      </c>
      <c r="AF69" s="5">
        <v>2050</v>
      </c>
      <c r="AG69" s="5">
        <v>2051</v>
      </c>
      <c r="AH69" s="5">
        <v>2052</v>
      </c>
      <c r="AI69" s="44"/>
      <c r="AJ69" s="44"/>
    </row>
    <row r="70" spans="2:36" x14ac:dyDescent="0.2">
      <c r="B70" s="14" t="s">
        <v>42</v>
      </c>
      <c r="C70" s="1"/>
      <c r="D70" s="11" t="s">
        <v>136</v>
      </c>
      <c r="E70" s="33"/>
      <c r="F70" s="33">
        <v>148712.69276363187</v>
      </c>
      <c r="G70" s="33">
        <v>1819968.7435978414</v>
      </c>
      <c r="H70" s="33">
        <v>1982346.2828988077</v>
      </c>
      <c r="I70" s="33">
        <v>4498734.0200659605</v>
      </c>
      <c r="J70" s="33">
        <v>9826700.6125498861</v>
      </c>
      <c r="K70" s="33">
        <v>89665485.015530065</v>
      </c>
      <c r="L70" s="33">
        <v>89706686.83253102</v>
      </c>
      <c r="M70" s="33">
        <v>112025416.16797259</v>
      </c>
      <c r="N70" s="33">
        <v>118975055.69798879</v>
      </c>
      <c r="O70" s="33">
        <v>166098403.01596352</v>
      </c>
      <c r="P70" s="33">
        <v>209290442.35274434</v>
      </c>
      <c r="Q70" s="33">
        <v>212426628.42894253</v>
      </c>
      <c r="R70" s="33">
        <v>212941814.50519472</v>
      </c>
      <c r="S70" s="33">
        <v>222020400.02080783</v>
      </c>
      <c r="T70" s="33">
        <v>338715246.45376652</v>
      </c>
      <c r="U70" s="33">
        <v>375318267.5019567</v>
      </c>
      <c r="V70" s="33">
        <v>499787617.38958806</v>
      </c>
      <c r="W70" s="33">
        <v>614163543.98603511</v>
      </c>
      <c r="X70" s="33">
        <v>639160067.79618084</v>
      </c>
      <c r="Y70" s="33">
        <v>862520861.73269415</v>
      </c>
      <c r="Z70" s="33">
        <v>976337429.49631262</v>
      </c>
      <c r="AA70" s="33">
        <v>988422109.05984557</v>
      </c>
      <c r="AB70" s="33">
        <v>1019005778.2597613</v>
      </c>
      <c r="AC70" s="33">
        <v>1256103577.4600403</v>
      </c>
      <c r="AD70" s="33">
        <v>1370862472.2404032</v>
      </c>
      <c r="AE70" s="33">
        <v>1492343528.061435</v>
      </c>
      <c r="AF70" s="33">
        <v>1593781369.8179357</v>
      </c>
      <c r="AG70" s="33"/>
      <c r="AH70" s="33"/>
    </row>
    <row r="71" spans="2:36" x14ac:dyDescent="0.2">
      <c r="B71" s="14" t="s">
        <v>44</v>
      </c>
      <c r="C71" s="50" t="s">
        <v>137</v>
      </c>
      <c r="D71" s="11" t="s">
        <v>136</v>
      </c>
      <c r="E71" s="33"/>
      <c r="F71" s="33">
        <v>148713.19768476271</v>
      </c>
      <c r="G71" s="33">
        <v>1807215.0196165056</v>
      </c>
      <c r="H71" s="33">
        <v>1994713.6994180486</v>
      </c>
      <c r="I71" s="33">
        <v>5501978.9690290485</v>
      </c>
      <c r="J71" s="33">
        <v>7399103.1890073121</v>
      </c>
      <c r="K71" s="33">
        <v>86070059.693884</v>
      </c>
      <c r="L71" s="33">
        <v>86268981.948899537</v>
      </c>
      <c r="M71" s="33">
        <v>99362518.422030047</v>
      </c>
      <c r="N71" s="33">
        <v>105659772.17983668</v>
      </c>
      <c r="O71" s="33">
        <v>165104234.67653435</v>
      </c>
      <c r="P71" s="33">
        <v>205494940.01550889</v>
      </c>
      <c r="Q71" s="33">
        <v>211650795.50550184</v>
      </c>
      <c r="R71" s="33">
        <v>212854949.65142867</v>
      </c>
      <c r="S71" s="33">
        <v>214590542.17632776</v>
      </c>
      <c r="T71" s="33">
        <v>300481317.755916</v>
      </c>
      <c r="U71" s="33">
        <v>327040651.88304466</v>
      </c>
      <c r="V71" s="33">
        <v>449107238.69071436</v>
      </c>
      <c r="W71" s="33">
        <v>528494579.21381176</v>
      </c>
      <c r="X71" s="33">
        <v>557481189.15622783</v>
      </c>
      <c r="Y71" s="33">
        <v>764046633.93672824</v>
      </c>
      <c r="Z71" s="33">
        <v>886549161.73759365</v>
      </c>
      <c r="AA71" s="33">
        <v>926305329.70748281</v>
      </c>
      <c r="AB71" s="33">
        <v>947516425.10742319</v>
      </c>
      <c r="AC71" s="33">
        <v>1180778135.8500357</v>
      </c>
      <c r="AD71" s="33">
        <v>1278976106.7164483</v>
      </c>
      <c r="AE71" s="33">
        <v>1397071523.4600906</v>
      </c>
      <c r="AF71" s="33">
        <v>1433898320.8413308</v>
      </c>
      <c r="AG71" s="33"/>
      <c r="AH71" s="33"/>
    </row>
    <row r="72" spans="2:36" x14ac:dyDescent="0.2">
      <c r="B72" s="14" t="s">
        <v>46</v>
      </c>
      <c r="C72" s="50" t="s">
        <v>138</v>
      </c>
      <c r="D72" s="11" t="s">
        <v>136</v>
      </c>
      <c r="E72" s="33"/>
      <c r="F72" s="33">
        <v>148713.64918506387</v>
      </c>
      <c r="G72" s="33">
        <v>1807227.336556175</v>
      </c>
      <c r="H72" s="33">
        <v>1994733.8580569271</v>
      </c>
      <c r="I72" s="33">
        <v>5498376.3797414675</v>
      </c>
      <c r="J72" s="33">
        <v>7181358.0054263612</v>
      </c>
      <c r="K72" s="33">
        <v>85845643.862903506</v>
      </c>
      <c r="L72" s="33">
        <v>86038954.423485979</v>
      </c>
      <c r="M72" s="33">
        <v>99128793.063525453</v>
      </c>
      <c r="N72" s="33">
        <v>105445150.4572213</v>
      </c>
      <c r="O72" s="33">
        <v>164533036.02328855</v>
      </c>
      <c r="P72" s="33">
        <v>204925032.33889046</v>
      </c>
      <c r="Q72" s="33">
        <v>211054886.54069442</v>
      </c>
      <c r="R72" s="33">
        <v>212253591.57540733</v>
      </c>
      <c r="S72" s="33">
        <v>213980979.20937213</v>
      </c>
      <c r="T72" s="33">
        <v>299029684.32359469</v>
      </c>
      <c r="U72" s="33">
        <v>325413850.55281943</v>
      </c>
      <c r="V72" s="33">
        <v>447265514.33048552</v>
      </c>
      <c r="W72" s="33">
        <v>525891797.84678793</v>
      </c>
      <c r="X72" s="33">
        <v>554404011.09131229</v>
      </c>
      <c r="Y72" s="33">
        <v>758571657.98382878</v>
      </c>
      <c r="Z72" s="33">
        <v>880202349.82279646</v>
      </c>
      <c r="AA72" s="33">
        <v>920826734.79072404</v>
      </c>
      <c r="AB72" s="33">
        <v>942650839.82422292</v>
      </c>
      <c r="AC72" s="33">
        <v>1175819423.0655186</v>
      </c>
      <c r="AD72" s="33">
        <v>1275371793.0786591</v>
      </c>
      <c r="AE72" s="33">
        <v>1387780744.9882505</v>
      </c>
      <c r="AF72" s="33">
        <v>1425516503.3781075</v>
      </c>
      <c r="AG72" s="33"/>
      <c r="AH72" s="33"/>
    </row>
    <row r="73" spans="2:36" collapsed="1" x14ac:dyDescent="0.2">
      <c r="B73" s="46"/>
      <c r="C73" s="36"/>
      <c r="D73" s="37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</row>
    <row r="74" spans="2:36" ht="15.75" x14ac:dyDescent="0.25">
      <c r="B74" s="18" t="s">
        <v>70</v>
      </c>
      <c r="C74" s="3"/>
      <c r="D74" s="79" t="s">
        <v>81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2:36" ht="15.75" x14ac:dyDescent="0.25">
      <c r="B75" s="80" t="s">
        <v>56</v>
      </c>
      <c r="C75" s="81" t="s">
        <v>55</v>
      </c>
      <c r="D75" s="6" t="s">
        <v>12</v>
      </c>
      <c r="E75" s="5">
        <v>2023</v>
      </c>
      <c r="F75" s="5">
        <v>2024</v>
      </c>
      <c r="G75" s="5">
        <v>2025</v>
      </c>
      <c r="H75" s="5">
        <v>2026</v>
      </c>
      <c r="I75" s="5">
        <v>2027</v>
      </c>
      <c r="J75" s="5">
        <v>2028</v>
      </c>
      <c r="K75" s="5">
        <v>2029</v>
      </c>
      <c r="L75" s="5">
        <v>2030</v>
      </c>
      <c r="M75" s="5">
        <v>2031</v>
      </c>
      <c r="N75" s="5">
        <v>2032</v>
      </c>
      <c r="O75" s="5">
        <v>2033</v>
      </c>
      <c r="P75" s="5">
        <v>2034</v>
      </c>
      <c r="Q75" s="5">
        <v>2035</v>
      </c>
      <c r="R75" s="5">
        <v>2036</v>
      </c>
      <c r="S75" s="5">
        <v>2037</v>
      </c>
      <c r="T75" s="5">
        <v>2038</v>
      </c>
      <c r="U75" s="5">
        <v>2039</v>
      </c>
      <c r="V75" s="5">
        <v>2040</v>
      </c>
      <c r="W75" s="5">
        <v>2041</v>
      </c>
      <c r="X75" s="5">
        <v>2042</v>
      </c>
      <c r="Y75" s="5">
        <v>2043</v>
      </c>
      <c r="Z75" s="5">
        <v>2044</v>
      </c>
      <c r="AA75" s="5">
        <v>2045</v>
      </c>
      <c r="AB75" s="5">
        <v>2046</v>
      </c>
      <c r="AC75" s="5">
        <v>2047</v>
      </c>
      <c r="AD75" s="5">
        <v>2048</v>
      </c>
      <c r="AE75" s="5">
        <v>2049</v>
      </c>
      <c r="AF75" s="5">
        <v>2050</v>
      </c>
      <c r="AG75" s="5">
        <v>2051</v>
      </c>
      <c r="AH75" s="5">
        <v>2052</v>
      </c>
      <c r="AI75" s="44"/>
      <c r="AJ75" s="44"/>
    </row>
    <row r="76" spans="2:36" x14ac:dyDescent="0.2">
      <c r="B76" s="14" t="s">
        <v>42</v>
      </c>
      <c r="C76" s="1"/>
      <c r="D76" s="11" t="s">
        <v>136</v>
      </c>
      <c r="E76" s="33"/>
      <c r="F76" s="33">
        <v>2410229935.5538349</v>
      </c>
      <c r="G76" s="33">
        <v>2039619735.0368145</v>
      </c>
      <c r="H76" s="33">
        <v>2110871109.2044063</v>
      </c>
      <c r="I76" s="33">
        <v>1953545342.2137835</v>
      </c>
      <c r="J76" s="33">
        <v>1664024208.2248993</v>
      </c>
      <c r="K76" s="33">
        <v>1602506233.1243854</v>
      </c>
      <c r="L76" s="33">
        <v>1491747379.2206857</v>
      </c>
      <c r="M76" s="33">
        <v>1501382720.8768697</v>
      </c>
      <c r="N76" s="33">
        <v>1230927660.7672336</v>
      </c>
      <c r="O76" s="33">
        <v>1312302940.4025083</v>
      </c>
      <c r="P76" s="33">
        <v>1359384779.5691597</v>
      </c>
      <c r="Q76" s="33">
        <v>1700766725.6991775</v>
      </c>
      <c r="R76" s="33">
        <v>1219200089.7646973</v>
      </c>
      <c r="S76" s="33">
        <v>1266991183.6628578</v>
      </c>
      <c r="T76" s="33">
        <v>1241413543.5155067</v>
      </c>
      <c r="U76" s="33">
        <v>1106505319.7605319</v>
      </c>
      <c r="V76" s="33">
        <v>1400309139.0620825</v>
      </c>
      <c r="W76" s="33">
        <v>1130335018.5228319</v>
      </c>
      <c r="X76" s="33">
        <v>775203560.11224544</v>
      </c>
      <c r="Y76" s="33">
        <v>876805520.44533134</v>
      </c>
      <c r="Z76" s="33">
        <v>1370269134.1255884</v>
      </c>
      <c r="AA76" s="33">
        <v>945275374.68700385</v>
      </c>
      <c r="AB76" s="33">
        <v>1017570599.476326</v>
      </c>
      <c r="AC76" s="33">
        <v>1374006668.3005061</v>
      </c>
      <c r="AD76" s="33">
        <v>946323835.4705019</v>
      </c>
      <c r="AE76" s="33">
        <v>1284384585.9429636</v>
      </c>
      <c r="AF76" s="33">
        <v>1108067245.2697933</v>
      </c>
      <c r="AG76" s="33"/>
      <c r="AH76" s="33"/>
    </row>
    <row r="77" spans="2:36" x14ac:dyDescent="0.2">
      <c r="B77" s="14" t="s">
        <v>44</v>
      </c>
      <c r="C77" s="50" t="s">
        <v>137</v>
      </c>
      <c r="D77" s="11" t="s">
        <v>136</v>
      </c>
      <c r="E77" s="33"/>
      <c r="F77" s="33">
        <v>2409993573.6912284</v>
      </c>
      <c r="G77" s="33">
        <v>2043298299.9023352</v>
      </c>
      <c r="H77" s="33">
        <v>2115427357.0505199</v>
      </c>
      <c r="I77" s="33">
        <v>1965725770.0315757</v>
      </c>
      <c r="J77" s="33">
        <v>1661008884.3135185</v>
      </c>
      <c r="K77" s="33">
        <v>1592813712.9319484</v>
      </c>
      <c r="L77" s="33">
        <v>1474039973.6921809</v>
      </c>
      <c r="M77" s="33">
        <v>1537993532.7077506</v>
      </c>
      <c r="N77" s="33">
        <v>1203596686.1818693</v>
      </c>
      <c r="O77" s="33">
        <v>1172759441.1162567</v>
      </c>
      <c r="P77" s="33">
        <v>1253901925.8945987</v>
      </c>
      <c r="Q77" s="33">
        <v>1580681332.645843</v>
      </c>
      <c r="R77" s="33">
        <v>1108879687.4204528</v>
      </c>
      <c r="S77" s="33">
        <v>1130093795.9184136</v>
      </c>
      <c r="T77" s="33">
        <v>1138174664.3151762</v>
      </c>
      <c r="U77" s="33">
        <v>1009928122.4761721</v>
      </c>
      <c r="V77" s="33">
        <v>1313635542.9619567</v>
      </c>
      <c r="W77" s="33">
        <v>1158669174.7378154</v>
      </c>
      <c r="X77" s="33">
        <v>716790746.82720828</v>
      </c>
      <c r="Y77" s="33">
        <v>856492298.01042187</v>
      </c>
      <c r="Z77" s="33">
        <v>1327582225.4204247</v>
      </c>
      <c r="AA77" s="33">
        <v>904554354.5414418</v>
      </c>
      <c r="AB77" s="33">
        <v>1003387192.6450323</v>
      </c>
      <c r="AC77" s="33">
        <v>1343822469.7314007</v>
      </c>
      <c r="AD77" s="33">
        <v>921404553.17889571</v>
      </c>
      <c r="AE77" s="33">
        <v>1271001547.7135782</v>
      </c>
      <c r="AF77" s="33">
        <v>1168034557.5070181</v>
      </c>
      <c r="AG77" s="33"/>
      <c r="AH77" s="33"/>
    </row>
    <row r="78" spans="2:36" x14ac:dyDescent="0.2">
      <c r="B78" s="14" t="s">
        <v>46</v>
      </c>
      <c r="C78" s="50" t="s">
        <v>138</v>
      </c>
      <c r="D78" s="11" t="s">
        <v>136</v>
      </c>
      <c r="E78" s="33"/>
      <c r="F78" s="33">
        <v>2409991156.694787</v>
      </c>
      <c r="G78" s="33">
        <v>2043348863.8090332</v>
      </c>
      <c r="H78" s="33">
        <v>2115505847.4105899</v>
      </c>
      <c r="I78" s="33">
        <v>1965894713.0701394</v>
      </c>
      <c r="J78" s="33">
        <v>1660081978.4209504</v>
      </c>
      <c r="K78" s="33">
        <v>1592861346.5203178</v>
      </c>
      <c r="L78" s="33">
        <v>1474184481.4502857</v>
      </c>
      <c r="M78" s="33">
        <v>1537672318.9595194</v>
      </c>
      <c r="N78" s="33">
        <v>1203954649.1237633</v>
      </c>
      <c r="O78" s="33">
        <v>1173018218.6979437</v>
      </c>
      <c r="P78" s="33">
        <v>1253556439.7164762</v>
      </c>
      <c r="Q78" s="33">
        <v>1580475038.254436</v>
      </c>
      <c r="R78" s="33">
        <v>1109130248.9863703</v>
      </c>
      <c r="S78" s="33">
        <v>1131679439.2297723</v>
      </c>
      <c r="T78" s="33">
        <v>1138781982.422745</v>
      </c>
      <c r="U78" s="33">
        <v>1011384685.9455669</v>
      </c>
      <c r="V78" s="33">
        <v>1309110655.3632653</v>
      </c>
      <c r="W78" s="33">
        <v>1160423379.7792647</v>
      </c>
      <c r="X78" s="33">
        <v>716154467.25456798</v>
      </c>
      <c r="Y78" s="33">
        <v>859087786.78909981</v>
      </c>
      <c r="Z78" s="33">
        <v>1326003351.4107914</v>
      </c>
      <c r="AA78" s="33">
        <v>903681636.53284121</v>
      </c>
      <c r="AB78" s="33">
        <v>1003332911.5299664</v>
      </c>
      <c r="AC78" s="33">
        <v>1338537737.2507923</v>
      </c>
      <c r="AD78" s="33">
        <v>921741466.44754839</v>
      </c>
      <c r="AE78" s="33">
        <v>1271193741.5672154</v>
      </c>
      <c r="AF78" s="33">
        <v>1165363291.3846998</v>
      </c>
      <c r="AG78" s="33"/>
      <c r="AH78" s="33"/>
    </row>
    <row r="79" spans="2:36" collapsed="1" x14ac:dyDescent="0.2">
      <c r="B79" s="24"/>
      <c r="D79" s="9"/>
    </row>
    <row r="80" spans="2:36" ht="15.75" x14ac:dyDescent="0.25">
      <c r="B80" s="18" t="s">
        <v>71</v>
      </c>
      <c r="C80" s="3"/>
      <c r="D80" s="79" t="s">
        <v>83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spans="2:36" ht="15.75" x14ac:dyDescent="0.25">
      <c r="B81" s="80" t="s">
        <v>56</v>
      </c>
      <c r="C81" s="81" t="s">
        <v>55</v>
      </c>
      <c r="D81" s="6" t="s">
        <v>12</v>
      </c>
      <c r="E81" s="5">
        <v>2023</v>
      </c>
      <c r="F81" s="5">
        <v>2024</v>
      </c>
      <c r="G81" s="5">
        <v>2025</v>
      </c>
      <c r="H81" s="5">
        <v>2026</v>
      </c>
      <c r="I81" s="5">
        <v>2027</v>
      </c>
      <c r="J81" s="5">
        <v>2028</v>
      </c>
      <c r="K81" s="5">
        <v>2029</v>
      </c>
      <c r="L81" s="5">
        <v>2030</v>
      </c>
      <c r="M81" s="5">
        <v>2031</v>
      </c>
      <c r="N81" s="5">
        <v>2032</v>
      </c>
      <c r="O81" s="5">
        <v>2033</v>
      </c>
      <c r="P81" s="5">
        <v>2034</v>
      </c>
      <c r="Q81" s="5">
        <v>2035</v>
      </c>
      <c r="R81" s="5">
        <v>2036</v>
      </c>
      <c r="S81" s="5">
        <v>2037</v>
      </c>
      <c r="T81" s="5">
        <v>2038</v>
      </c>
      <c r="U81" s="5">
        <v>2039</v>
      </c>
      <c r="V81" s="5">
        <v>2040</v>
      </c>
      <c r="W81" s="5">
        <v>2041</v>
      </c>
      <c r="X81" s="5">
        <v>2042</v>
      </c>
      <c r="Y81" s="5">
        <v>2043</v>
      </c>
      <c r="Z81" s="5">
        <v>2044</v>
      </c>
      <c r="AA81" s="5">
        <v>2045</v>
      </c>
      <c r="AB81" s="5">
        <v>2046</v>
      </c>
      <c r="AC81" s="5">
        <v>2047</v>
      </c>
      <c r="AD81" s="5">
        <v>2048</v>
      </c>
      <c r="AE81" s="5">
        <v>2049</v>
      </c>
      <c r="AF81" s="5">
        <v>2050</v>
      </c>
      <c r="AG81" s="5">
        <v>2051</v>
      </c>
      <c r="AH81" s="5">
        <v>2052</v>
      </c>
      <c r="AI81" s="44"/>
      <c r="AJ81" s="44"/>
    </row>
    <row r="82" spans="2:36" x14ac:dyDescent="0.2">
      <c r="B82" s="14" t="s">
        <v>42</v>
      </c>
      <c r="C82" s="1"/>
      <c r="D82" s="11" t="s">
        <v>136</v>
      </c>
      <c r="E82" s="33"/>
      <c r="F82" s="33">
        <v>19354162.166083403</v>
      </c>
      <c r="G82" s="33">
        <v>21658933.235127948</v>
      </c>
      <c r="H82" s="33">
        <v>41995316.233352505</v>
      </c>
      <c r="I82" s="33">
        <v>29265319.47343139</v>
      </c>
      <c r="J82" s="33">
        <v>22561144.232179545</v>
      </c>
      <c r="K82" s="33">
        <v>28890183.154627535</v>
      </c>
      <c r="L82" s="33">
        <v>1109821.3492661151</v>
      </c>
      <c r="M82" s="33">
        <v>9605478.6481372546</v>
      </c>
      <c r="N82" s="33">
        <v>2273925.2553113969</v>
      </c>
      <c r="O82" s="33">
        <v>7712005.1610463597</v>
      </c>
      <c r="P82" s="33">
        <v>20607538.742275879</v>
      </c>
      <c r="Q82" s="33">
        <v>8452129.559562156</v>
      </c>
      <c r="R82" s="33">
        <v>15260396.585812699</v>
      </c>
      <c r="S82" s="33">
        <v>847995.63270496216</v>
      </c>
      <c r="T82" s="33">
        <v>48131103.900932744</v>
      </c>
      <c r="U82" s="33">
        <v>35881.714864920898</v>
      </c>
      <c r="V82" s="33">
        <v>36073869.211540729</v>
      </c>
      <c r="W82" s="33">
        <v>41048140.736244597</v>
      </c>
      <c r="X82" s="33">
        <v>54721921.652080677</v>
      </c>
      <c r="Y82" s="33">
        <v>70549619.896711752</v>
      </c>
      <c r="Z82" s="33">
        <v>168972149.04336926</v>
      </c>
      <c r="AA82" s="33">
        <v>236757507.55009353</v>
      </c>
      <c r="AB82" s="33">
        <v>260858551.77019247</v>
      </c>
      <c r="AC82" s="33">
        <v>316643800.00508744</v>
      </c>
      <c r="AD82" s="33">
        <v>309337468.48793131</v>
      </c>
      <c r="AE82" s="33">
        <v>367170665.26416665</v>
      </c>
      <c r="AF82" s="33">
        <v>345068682.43609738</v>
      </c>
      <c r="AG82" s="33"/>
      <c r="AH82" s="33"/>
    </row>
    <row r="83" spans="2:36" x14ac:dyDescent="0.2">
      <c r="B83" s="14" t="s">
        <v>44</v>
      </c>
      <c r="C83" s="50" t="s">
        <v>137</v>
      </c>
      <c r="D83" s="11" t="s">
        <v>136</v>
      </c>
      <c r="E83" s="33"/>
      <c r="F83" s="33">
        <v>19354449.216229595</v>
      </c>
      <c r="G83" s="33">
        <v>21659447.214066993</v>
      </c>
      <c r="H83" s="33">
        <v>42407975.993368253</v>
      </c>
      <c r="I83" s="33">
        <v>30440537.841225166</v>
      </c>
      <c r="J83" s="33">
        <v>22265292.463894304</v>
      </c>
      <c r="K83" s="33">
        <v>28890639.735706318</v>
      </c>
      <c r="L83" s="33">
        <v>130136.62642671206</v>
      </c>
      <c r="M83" s="33">
        <v>13774081.118578378</v>
      </c>
      <c r="N83" s="33">
        <v>3023734.0303084692</v>
      </c>
      <c r="O83" s="33">
        <v>11187326.097449472</v>
      </c>
      <c r="P83" s="33">
        <v>4708812.3441198478</v>
      </c>
      <c r="Q83" s="33">
        <v>3666145.6593418601</v>
      </c>
      <c r="R83" s="33">
        <v>31721973.216580205</v>
      </c>
      <c r="S83" s="33">
        <v>485860.52609385806</v>
      </c>
      <c r="T83" s="33">
        <v>79495287.572547019</v>
      </c>
      <c r="U83" s="33">
        <v>60743.100755458516</v>
      </c>
      <c r="V83" s="33">
        <v>28383092.863392964</v>
      </c>
      <c r="W83" s="33">
        <v>25764660.420421697</v>
      </c>
      <c r="X83" s="33">
        <v>32028774.993641898</v>
      </c>
      <c r="Y83" s="33">
        <v>39188865.393838093</v>
      </c>
      <c r="Z83" s="33">
        <v>103726490.58181643</v>
      </c>
      <c r="AA83" s="33">
        <v>167425059.51478127</v>
      </c>
      <c r="AB83" s="33">
        <v>152940910.68504623</v>
      </c>
      <c r="AC83" s="33">
        <v>204215180.38062212</v>
      </c>
      <c r="AD83" s="33">
        <v>276158936.40170997</v>
      </c>
      <c r="AE83" s="33">
        <v>299319365.89865404</v>
      </c>
      <c r="AF83" s="33">
        <v>329656369.97046417</v>
      </c>
      <c r="AG83" s="33"/>
      <c r="AH83" s="33"/>
    </row>
    <row r="84" spans="2:36" x14ac:dyDescent="0.2">
      <c r="B84" s="14" t="s">
        <v>46</v>
      </c>
      <c r="C84" s="50" t="s">
        <v>138</v>
      </c>
      <c r="D84" s="11" t="s">
        <v>136</v>
      </c>
      <c r="E84" s="33"/>
      <c r="F84" s="33">
        <v>19354589.18375491</v>
      </c>
      <c r="G84" s="33">
        <v>21659596.902440786</v>
      </c>
      <c r="H84" s="33">
        <v>42416572.105173029</v>
      </c>
      <c r="I84" s="33">
        <v>30467328.375137188</v>
      </c>
      <c r="J84" s="33">
        <v>22245401.502959203</v>
      </c>
      <c r="K84" s="33">
        <v>28890827.708862823</v>
      </c>
      <c r="L84" s="33">
        <v>130307.30258424835</v>
      </c>
      <c r="M84" s="33">
        <v>13787448.189087145</v>
      </c>
      <c r="N84" s="33">
        <v>3023202.1305072792</v>
      </c>
      <c r="O84" s="33">
        <v>10090489.310112173</v>
      </c>
      <c r="P84" s="33">
        <v>4688749.2375360858</v>
      </c>
      <c r="Q84" s="33">
        <v>3528639.6301051304</v>
      </c>
      <c r="R84" s="33">
        <v>31264754.139333341</v>
      </c>
      <c r="S84" s="33">
        <v>490601.03068856808</v>
      </c>
      <c r="T84" s="33">
        <v>80215655.324804425</v>
      </c>
      <c r="U84" s="33">
        <v>61077.582855497334</v>
      </c>
      <c r="V84" s="33">
        <v>28560845.706358053</v>
      </c>
      <c r="W84" s="33">
        <v>25574384.252337512</v>
      </c>
      <c r="X84" s="33">
        <v>32008796.888672326</v>
      </c>
      <c r="Y84" s="33">
        <v>38778328.43207562</v>
      </c>
      <c r="Z84" s="33">
        <v>101987903.17616437</v>
      </c>
      <c r="AA84" s="33">
        <v>166665100.96874329</v>
      </c>
      <c r="AB84" s="33">
        <v>152717845.67666599</v>
      </c>
      <c r="AC84" s="33">
        <v>199931261.65162262</v>
      </c>
      <c r="AD84" s="33">
        <v>274503994.2084744</v>
      </c>
      <c r="AE84" s="33">
        <v>300817203.0405333</v>
      </c>
      <c r="AF84" s="33">
        <v>328276731.65511853</v>
      </c>
      <c r="AG84" s="33"/>
      <c r="AH84" s="33"/>
    </row>
    <row r="85" spans="2:36" collapsed="1" x14ac:dyDescent="0.2">
      <c r="B85" s="24"/>
      <c r="D85" s="9"/>
    </row>
    <row r="86" spans="2:36" ht="15.75" x14ac:dyDescent="0.25">
      <c r="B86" s="18" t="s">
        <v>73</v>
      </c>
      <c r="C86" s="3"/>
      <c r="D86" s="79" t="s">
        <v>85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spans="2:36" ht="15.75" x14ac:dyDescent="0.25">
      <c r="B87" s="80" t="s">
        <v>56</v>
      </c>
      <c r="C87" s="81" t="s">
        <v>55</v>
      </c>
      <c r="D87" s="6" t="s">
        <v>12</v>
      </c>
      <c r="E87" s="5">
        <v>2023</v>
      </c>
      <c r="F87" s="5">
        <v>2024</v>
      </c>
      <c r="G87" s="5">
        <v>2025</v>
      </c>
      <c r="H87" s="5">
        <v>2026</v>
      </c>
      <c r="I87" s="5">
        <v>2027</v>
      </c>
      <c r="J87" s="5">
        <v>2028</v>
      </c>
      <c r="K87" s="5">
        <v>2029</v>
      </c>
      <c r="L87" s="5">
        <v>2030</v>
      </c>
      <c r="M87" s="5">
        <v>2031</v>
      </c>
      <c r="N87" s="5">
        <v>2032</v>
      </c>
      <c r="O87" s="5">
        <v>2033</v>
      </c>
      <c r="P87" s="5">
        <v>2034</v>
      </c>
      <c r="Q87" s="5">
        <v>2035</v>
      </c>
      <c r="R87" s="5">
        <v>2036</v>
      </c>
      <c r="S87" s="5">
        <v>2037</v>
      </c>
      <c r="T87" s="5">
        <v>2038</v>
      </c>
      <c r="U87" s="5">
        <v>2039</v>
      </c>
      <c r="V87" s="5">
        <v>2040</v>
      </c>
      <c r="W87" s="5">
        <v>2041</v>
      </c>
      <c r="X87" s="5">
        <v>2042</v>
      </c>
      <c r="Y87" s="5">
        <v>2043</v>
      </c>
      <c r="Z87" s="5">
        <v>2044</v>
      </c>
      <c r="AA87" s="5">
        <v>2045</v>
      </c>
      <c r="AB87" s="5">
        <v>2046</v>
      </c>
      <c r="AC87" s="5">
        <v>2047</v>
      </c>
      <c r="AD87" s="5">
        <v>2048</v>
      </c>
      <c r="AE87" s="5">
        <v>2049</v>
      </c>
      <c r="AF87" s="5">
        <v>2050</v>
      </c>
      <c r="AG87" s="5">
        <v>2051</v>
      </c>
      <c r="AH87" s="5">
        <v>2052</v>
      </c>
      <c r="AI87" s="44"/>
      <c r="AJ87" s="44"/>
    </row>
    <row r="88" spans="2:36" x14ac:dyDescent="0.2">
      <c r="B88" s="14" t="s">
        <v>42</v>
      </c>
      <c r="C88" s="1"/>
      <c r="D88" s="11" t="s">
        <v>136</v>
      </c>
      <c r="E88" s="33"/>
      <c r="F88" s="33">
        <v>689292111.81539237</v>
      </c>
      <c r="G88" s="33">
        <v>1709572189.5530131</v>
      </c>
      <c r="H88" s="33">
        <v>1989424582.6859729</v>
      </c>
      <c r="I88" s="33">
        <v>2389370818.6031227</v>
      </c>
      <c r="J88" s="33">
        <v>3316068350.015367</v>
      </c>
      <c r="K88" s="33">
        <v>4760441367.7460022</v>
      </c>
      <c r="L88" s="33">
        <v>5330693165.5073519</v>
      </c>
      <c r="M88" s="33">
        <v>6353961936.1001348</v>
      </c>
      <c r="N88" s="33">
        <v>6761339293.5433989</v>
      </c>
      <c r="O88" s="33">
        <v>7956046986.3482189</v>
      </c>
      <c r="P88" s="33">
        <v>9029267439.3717041</v>
      </c>
      <c r="Q88" s="33">
        <v>9577613864.908392</v>
      </c>
      <c r="R88" s="33">
        <v>10388845218.332413</v>
      </c>
      <c r="S88" s="33">
        <v>10965446946.849596</v>
      </c>
      <c r="T88" s="33">
        <v>12971631781.333965</v>
      </c>
      <c r="U88" s="33">
        <v>13538836778.437418</v>
      </c>
      <c r="V88" s="33">
        <v>15309796127.016344</v>
      </c>
      <c r="W88" s="33">
        <v>16419879398.377678</v>
      </c>
      <c r="X88" s="33">
        <v>17505025303.995834</v>
      </c>
      <c r="Y88" s="33">
        <v>19175203241.223713</v>
      </c>
      <c r="Z88" s="33">
        <v>20230407552.529011</v>
      </c>
      <c r="AA88" s="33">
        <v>20661758424.426365</v>
      </c>
      <c r="AB88" s="33">
        <v>20827393786.148273</v>
      </c>
      <c r="AC88" s="33">
        <v>23144531846.658958</v>
      </c>
      <c r="AD88" s="33">
        <v>23666462490.937622</v>
      </c>
      <c r="AE88" s="33">
        <v>25040434577.749214</v>
      </c>
      <c r="AF88" s="33">
        <v>24959270364.082035</v>
      </c>
      <c r="AG88" s="33"/>
      <c r="AH88" s="33"/>
    </row>
    <row r="89" spans="2:36" x14ac:dyDescent="0.2">
      <c r="B89" s="14" t="s">
        <v>44</v>
      </c>
      <c r="C89" s="50" t="s">
        <v>137</v>
      </c>
      <c r="D89" s="11" t="s">
        <v>136</v>
      </c>
      <c r="E89" s="33"/>
      <c r="F89" s="33">
        <v>689289747.94473624</v>
      </c>
      <c r="G89" s="33">
        <v>1698108279.4997301</v>
      </c>
      <c r="H89" s="33">
        <v>1977124556.1527128</v>
      </c>
      <c r="I89" s="33">
        <v>2367918222.6709218</v>
      </c>
      <c r="J89" s="33">
        <v>3299002091.8184161</v>
      </c>
      <c r="K89" s="33">
        <v>4733216671.2943125</v>
      </c>
      <c r="L89" s="33">
        <v>5283719366.4926853</v>
      </c>
      <c r="M89" s="33">
        <v>6177820224.0088577</v>
      </c>
      <c r="N89" s="33">
        <v>6602953155.1043663</v>
      </c>
      <c r="O89" s="33">
        <v>7915345567.5941839</v>
      </c>
      <c r="P89" s="33">
        <v>8895249920.9948978</v>
      </c>
      <c r="Q89" s="33">
        <v>9474282070.5814419</v>
      </c>
      <c r="R89" s="33">
        <v>10203780014.067085</v>
      </c>
      <c r="S89" s="33">
        <v>10761208365.621141</v>
      </c>
      <c r="T89" s="33">
        <v>12776669814.534378</v>
      </c>
      <c r="U89" s="33">
        <v>13343334302.225164</v>
      </c>
      <c r="V89" s="33">
        <v>15042022017.403608</v>
      </c>
      <c r="W89" s="33">
        <v>15998666194.167454</v>
      </c>
      <c r="X89" s="33">
        <v>17120858872.808582</v>
      </c>
      <c r="Y89" s="33">
        <v>18687052644.790134</v>
      </c>
      <c r="Z89" s="33">
        <v>19797983264.656075</v>
      </c>
      <c r="AA89" s="33">
        <v>20209998115.248955</v>
      </c>
      <c r="AB89" s="33">
        <v>20307529347.688263</v>
      </c>
      <c r="AC89" s="33">
        <v>22578180390.854221</v>
      </c>
      <c r="AD89" s="33">
        <v>23082206476.747162</v>
      </c>
      <c r="AE89" s="33">
        <v>24431337656.731335</v>
      </c>
      <c r="AF89" s="33">
        <v>24198796063.136147</v>
      </c>
      <c r="AG89" s="33"/>
      <c r="AH89" s="33"/>
    </row>
    <row r="90" spans="2:36" x14ac:dyDescent="0.2">
      <c r="B90" s="14" t="s">
        <v>46</v>
      </c>
      <c r="C90" s="50" t="s">
        <v>138</v>
      </c>
      <c r="D90" s="11" t="s">
        <v>136</v>
      </c>
      <c r="E90" s="33"/>
      <c r="F90" s="33">
        <v>689289679.63105655</v>
      </c>
      <c r="G90" s="33">
        <v>1697951464.4284518</v>
      </c>
      <c r="H90" s="33">
        <v>1976972136.2638874</v>
      </c>
      <c r="I90" s="33">
        <v>2367642404.8179369</v>
      </c>
      <c r="J90" s="33">
        <v>3300063918.1159396</v>
      </c>
      <c r="K90" s="33">
        <v>4733235115.8106842</v>
      </c>
      <c r="L90" s="33">
        <v>5283301296.768363</v>
      </c>
      <c r="M90" s="33">
        <v>6178929604.069418</v>
      </c>
      <c r="N90" s="33">
        <v>6603459464.435873</v>
      </c>
      <c r="O90" s="33">
        <v>7918513577.5431576</v>
      </c>
      <c r="P90" s="33">
        <v>8898206747.8009071</v>
      </c>
      <c r="Q90" s="33">
        <v>9475973649.1127071</v>
      </c>
      <c r="R90" s="33">
        <v>10204918843.341978</v>
      </c>
      <c r="S90" s="33">
        <v>10759823000.446751</v>
      </c>
      <c r="T90" s="33">
        <v>12776987723.852972</v>
      </c>
      <c r="U90" s="33">
        <v>13344077093.659906</v>
      </c>
      <c r="V90" s="33">
        <v>15052552092.431042</v>
      </c>
      <c r="W90" s="33">
        <v>16000879919.302383</v>
      </c>
      <c r="X90" s="33">
        <v>17130445213.556351</v>
      </c>
      <c r="Y90" s="33">
        <v>18682690652.874645</v>
      </c>
      <c r="Z90" s="33">
        <v>19799900429.576866</v>
      </c>
      <c r="AA90" s="33">
        <v>20212200415.361607</v>
      </c>
      <c r="AB90" s="33">
        <v>20302671663.042332</v>
      </c>
      <c r="AC90" s="33">
        <v>22582946050.828049</v>
      </c>
      <c r="AD90" s="33">
        <v>23081133525.745766</v>
      </c>
      <c r="AE90" s="33">
        <v>24428042659.033939</v>
      </c>
      <c r="AF90" s="33">
        <v>24206643950.719582</v>
      </c>
      <c r="AG90" s="33"/>
      <c r="AH90" s="33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D0132-C744-4EF2-BB2F-412D6C888DC4}">
  <sheetPr>
    <tabColor rgb="FFE0D4A4"/>
  </sheetPr>
  <dimension ref="A1:AE60"/>
  <sheetViews>
    <sheetView workbookViewId="0">
      <selection activeCell="K40" sqref="K40"/>
    </sheetView>
  </sheetViews>
  <sheetFormatPr defaultRowHeight="15" x14ac:dyDescent="0.2"/>
  <cols>
    <col min="2" max="2" width="33.6640625" customWidth="1"/>
    <col min="3" max="3" width="10.77734375" customWidth="1"/>
    <col min="4" max="22" width="12.77734375" customWidth="1"/>
    <col min="23" max="31" width="11.88671875" customWidth="1"/>
  </cols>
  <sheetData>
    <row r="1" spans="1:31" ht="18" x14ac:dyDescent="0.25">
      <c r="A1" s="40" t="s">
        <v>141</v>
      </c>
    </row>
    <row r="2" spans="1:31" x14ac:dyDescent="0.2">
      <c r="A2" s="41" t="s">
        <v>142</v>
      </c>
    </row>
    <row r="4" spans="1:31" ht="20.25" x14ac:dyDescent="0.3">
      <c r="B4" s="4" t="s">
        <v>143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6" spans="1:31" ht="15.75" x14ac:dyDescent="0.25">
      <c r="B6" s="8" t="s">
        <v>144</v>
      </c>
      <c r="C6" s="6" t="s">
        <v>145</v>
      </c>
    </row>
    <row r="7" spans="1:31" x14ac:dyDescent="0.2">
      <c r="B7" s="142">
        <v>44348</v>
      </c>
      <c r="C7" s="118">
        <v>118.8</v>
      </c>
    </row>
    <row r="8" spans="1:31" x14ac:dyDescent="0.2">
      <c r="B8" s="142">
        <v>44713</v>
      </c>
      <c r="C8" s="118">
        <v>126.1</v>
      </c>
    </row>
    <row r="9" spans="1:31" x14ac:dyDescent="0.2">
      <c r="B9" s="142">
        <v>44805</v>
      </c>
      <c r="C9" s="118">
        <v>128.4</v>
      </c>
    </row>
    <row r="10" spans="1:31" x14ac:dyDescent="0.2">
      <c r="B10" s="142">
        <v>44896</v>
      </c>
      <c r="C10" s="118">
        <v>130.80000000000001</v>
      </c>
    </row>
    <row r="13" spans="1:31" ht="15.75" x14ac:dyDescent="0.25">
      <c r="B13" s="3" t="s">
        <v>146</v>
      </c>
      <c r="C13" s="3"/>
      <c r="D13" s="3"/>
      <c r="E13" s="3"/>
      <c r="F13" s="3"/>
      <c r="G13" s="3"/>
      <c r="H13" s="3"/>
    </row>
    <row r="15" spans="1:31" ht="15.75" x14ac:dyDescent="0.25">
      <c r="B15" s="8" t="s">
        <v>147</v>
      </c>
      <c r="C15" s="6" t="s">
        <v>12</v>
      </c>
      <c r="D15" s="6" t="s">
        <v>32</v>
      </c>
    </row>
    <row r="16" spans="1:31" x14ac:dyDescent="0.2">
      <c r="B16" s="53" t="s">
        <v>21</v>
      </c>
      <c r="C16" s="11" t="s">
        <v>20</v>
      </c>
      <c r="D16" s="119">
        <v>0.01</v>
      </c>
    </row>
    <row r="17" spans="2:5" x14ac:dyDescent="0.2">
      <c r="E17" s="44"/>
    </row>
    <row r="18" spans="2:5" ht="15.75" x14ac:dyDescent="0.25">
      <c r="B18" s="8" t="s">
        <v>148</v>
      </c>
      <c r="C18" s="127" t="s">
        <v>12</v>
      </c>
      <c r="D18" s="127" t="s">
        <v>32</v>
      </c>
      <c r="E18" s="44"/>
    </row>
    <row r="19" spans="2:5" x14ac:dyDescent="0.2">
      <c r="B19" s="53" t="s">
        <v>149</v>
      </c>
      <c r="C19" s="11" t="s">
        <v>150</v>
      </c>
      <c r="D19" s="143">
        <v>0.85</v>
      </c>
      <c r="E19" s="44"/>
    </row>
    <row r="20" spans="2:5" x14ac:dyDescent="0.2">
      <c r="B20" s="14" t="s">
        <v>151</v>
      </c>
      <c r="C20" s="11" t="s">
        <v>152</v>
      </c>
      <c r="D20" s="33">
        <v>200000</v>
      </c>
      <c r="E20" s="44"/>
    </row>
    <row r="21" spans="2:5" x14ac:dyDescent="0.2">
      <c r="B21" s="14" t="s">
        <v>151</v>
      </c>
      <c r="C21" s="11" t="s">
        <v>153</v>
      </c>
      <c r="D21" s="17">
        <v>181651.37614678897</v>
      </c>
    </row>
    <row r="22" spans="2:5" x14ac:dyDescent="0.2">
      <c r="B22" s="53" t="s">
        <v>154</v>
      </c>
      <c r="C22" s="11" t="s">
        <v>153</v>
      </c>
      <c r="D22" s="17">
        <v>9082.5688073394485</v>
      </c>
    </row>
    <row r="24" spans="2:5" ht="15.75" x14ac:dyDescent="0.25">
      <c r="B24" s="129" t="s">
        <v>148</v>
      </c>
      <c r="C24" s="127" t="s">
        <v>12</v>
      </c>
      <c r="D24" s="122" t="s">
        <v>155</v>
      </c>
      <c r="E24" s="122" t="s">
        <v>156</v>
      </c>
    </row>
    <row r="25" spans="2:5" x14ac:dyDescent="0.2">
      <c r="B25" s="14" t="s">
        <v>44</v>
      </c>
      <c r="C25" s="128" t="s">
        <v>157</v>
      </c>
      <c r="D25" s="144">
        <v>184</v>
      </c>
      <c r="E25" s="17">
        <v>1420513.7614678899</v>
      </c>
    </row>
    <row r="26" spans="2:5" x14ac:dyDescent="0.2">
      <c r="B26" s="14" t="s">
        <v>46</v>
      </c>
      <c r="C26" s="128" t="s">
        <v>157</v>
      </c>
      <c r="D26" s="144">
        <v>203</v>
      </c>
      <c r="E26" s="17">
        <v>1567197.2477064217</v>
      </c>
    </row>
    <row r="28" spans="2:5" ht="15.75" x14ac:dyDescent="0.25">
      <c r="B28" s="8" t="s">
        <v>158</v>
      </c>
      <c r="C28" s="127" t="s">
        <v>12</v>
      </c>
      <c r="D28" s="127" t="s">
        <v>32</v>
      </c>
    </row>
    <row r="29" spans="2:5" x14ac:dyDescent="0.2">
      <c r="B29" s="53" t="s">
        <v>159</v>
      </c>
      <c r="C29" s="11"/>
      <c r="D29" s="130" t="s">
        <v>160</v>
      </c>
    </row>
    <row r="30" spans="2:5" x14ac:dyDescent="0.2">
      <c r="B30" s="53" t="s">
        <v>149</v>
      </c>
      <c r="C30" s="11" t="s">
        <v>150</v>
      </c>
      <c r="D30" s="143">
        <v>0.95</v>
      </c>
    </row>
    <row r="31" spans="2:5" x14ac:dyDescent="0.2">
      <c r="B31" s="53" t="s">
        <v>154</v>
      </c>
      <c r="C31" s="11" t="s">
        <v>152</v>
      </c>
      <c r="D31" s="33">
        <v>8000</v>
      </c>
    </row>
    <row r="32" spans="2:5" x14ac:dyDescent="0.2">
      <c r="B32" s="14" t="s">
        <v>151</v>
      </c>
      <c r="C32" s="11" t="s">
        <v>153</v>
      </c>
      <c r="D32" s="17">
        <v>7266.0550458715579</v>
      </c>
    </row>
    <row r="34" spans="2:17" ht="15.75" x14ac:dyDescent="0.25">
      <c r="B34" s="129" t="s">
        <v>158</v>
      </c>
      <c r="C34" s="127" t="s">
        <v>12</v>
      </c>
      <c r="D34" s="122" t="s">
        <v>160</v>
      </c>
      <c r="E34" s="122" t="s">
        <v>160</v>
      </c>
      <c r="G34" s="150"/>
      <c r="H34" s="150"/>
    </row>
    <row r="35" spans="2:17" x14ac:dyDescent="0.2">
      <c r="B35" s="14" t="s">
        <v>44</v>
      </c>
      <c r="C35" s="128" t="s">
        <v>157</v>
      </c>
      <c r="D35" s="144">
        <v>205</v>
      </c>
      <c r="E35" s="17">
        <v>1415064.2201834859</v>
      </c>
      <c r="G35" s="115"/>
      <c r="H35" s="115"/>
    </row>
    <row r="36" spans="2:17" x14ac:dyDescent="0.2">
      <c r="B36" s="14" t="s">
        <v>46</v>
      </c>
      <c r="C36" s="128" t="s">
        <v>157</v>
      </c>
      <c r="D36" s="144">
        <v>206</v>
      </c>
      <c r="E36" s="17">
        <v>1421966.9724770638</v>
      </c>
      <c r="G36" s="115"/>
      <c r="H36" s="115"/>
    </row>
    <row r="38" spans="2:17" ht="15.75" x14ac:dyDescent="0.25">
      <c r="B38" s="3" t="s">
        <v>161</v>
      </c>
      <c r="C38" s="3"/>
      <c r="D38" s="145">
        <v>44896</v>
      </c>
      <c r="E38" s="145">
        <v>44348</v>
      </c>
      <c r="G38" s="57"/>
      <c r="H38" s="57"/>
    </row>
    <row r="39" spans="2:17" ht="15.75" x14ac:dyDescent="0.25">
      <c r="B39" s="129" t="s">
        <v>26</v>
      </c>
      <c r="C39" s="127" t="s">
        <v>12</v>
      </c>
      <c r="D39" s="122" t="s">
        <v>160</v>
      </c>
      <c r="E39" s="122" t="s">
        <v>160</v>
      </c>
      <c r="G39" s="150"/>
      <c r="H39" s="150"/>
    </row>
    <row r="40" spans="2:17" x14ac:dyDescent="0.2">
      <c r="B40" s="14" t="s">
        <v>44</v>
      </c>
      <c r="C40" s="128" t="s">
        <v>162</v>
      </c>
      <c r="D40" s="33">
        <v>2136276</v>
      </c>
      <c r="E40" s="17">
        <v>1940287.3761467887</v>
      </c>
      <c r="G40" s="115"/>
      <c r="H40" s="115"/>
    </row>
    <row r="41" spans="2:17" x14ac:dyDescent="0.2">
      <c r="B41" s="14" t="s">
        <v>46</v>
      </c>
      <c r="C41" s="128" t="s">
        <v>162</v>
      </c>
      <c r="D41" s="33">
        <v>2136276</v>
      </c>
      <c r="E41" s="17">
        <v>1940287.3761467887</v>
      </c>
      <c r="G41" s="115"/>
      <c r="H41" s="115"/>
    </row>
    <row r="44" spans="2:17" ht="15.75" x14ac:dyDescent="0.25">
      <c r="B44" s="3" t="s">
        <v>163</v>
      </c>
      <c r="C44" s="3"/>
      <c r="D44" s="3"/>
      <c r="E44" s="3"/>
    </row>
    <row r="46" spans="2:17" ht="15.75" x14ac:dyDescent="0.25">
      <c r="B46" s="8" t="s">
        <v>164</v>
      </c>
      <c r="C46" s="6"/>
      <c r="D46" s="13" t="s">
        <v>116</v>
      </c>
      <c r="E46" s="13" t="s">
        <v>125</v>
      </c>
    </row>
    <row r="47" spans="2:17" x14ac:dyDescent="0.2">
      <c r="B47" s="14" t="s">
        <v>44</v>
      </c>
      <c r="C47" s="11" t="s">
        <v>136</v>
      </c>
      <c r="D47" s="17">
        <v>1518969415.4603105</v>
      </c>
      <c r="E47" s="17">
        <v>1673470027.896703</v>
      </c>
      <c r="L47" s="44"/>
      <c r="M47" s="44"/>
      <c r="N47" s="44"/>
      <c r="O47" s="44"/>
      <c r="P47" s="44"/>
      <c r="Q47" s="44"/>
    </row>
    <row r="48" spans="2:17" x14ac:dyDescent="0.2">
      <c r="B48" s="14" t="s">
        <v>46</v>
      </c>
      <c r="C48" s="11" t="s">
        <v>136</v>
      </c>
      <c r="D48" s="17">
        <v>1599053770</v>
      </c>
      <c r="E48" s="17">
        <v>1673470027.896703</v>
      </c>
      <c r="L48" s="44"/>
      <c r="M48" s="44"/>
      <c r="N48" s="44"/>
      <c r="O48" s="44"/>
      <c r="P48" s="44"/>
      <c r="Q48" s="44"/>
    </row>
    <row r="50" spans="2:31" ht="15.75" x14ac:dyDescent="0.25">
      <c r="B50" s="18" t="s">
        <v>165</v>
      </c>
      <c r="C50" s="10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2:31" ht="15.75" x14ac:dyDescent="0.25">
      <c r="B51" s="8" t="s">
        <v>39</v>
      </c>
      <c r="C51" s="6" t="s">
        <v>12</v>
      </c>
      <c r="D51" s="5">
        <v>2023</v>
      </c>
      <c r="E51" s="5">
        <v>2024</v>
      </c>
      <c r="F51" s="5">
        <v>2025</v>
      </c>
      <c r="G51" s="5">
        <v>2026</v>
      </c>
      <c r="H51" s="5">
        <v>2027</v>
      </c>
      <c r="I51" s="5">
        <v>2028</v>
      </c>
      <c r="J51" s="5">
        <v>2029</v>
      </c>
      <c r="K51" s="5">
        <v>2030</v>
      </c>
      <c r="L51" s="5">
        <v>2031</v>
      </c>
      <c r="M51" s="5">
        <v>2032</v>
      </c>
      <c r="N51" s="5">
        <v>2033</v>
      </c>
      <c r="O51" s="5">
        <v>2034</v>
      </c>
      <c r="P51" s="5">
        <v>2035</v>
      </c>
      <c r="Q51" s="5">
        <v>2036</v>
      </c>
      <c r="R51" s="5">
        <v>2037</v>
      </c>
      <c r="S51" s="5">
        <v>2038</v>
      </c>
      <c r="T51" s="5">
        <v>2039</v>
      </c>
      <c r="U51" s="5">
        <v>2040</v>
      </c>
      <c r="V51" s="5">
        <v>2041</v>
      </c>
      <c r="W51" s="5">
        <v>2042</v>
      </c>
      <c r="X51" s="5">
        <v>2043</v>
      </c>
      <c r="Y51" s="5">
        <v>2044</v>
      </c>
      <c r="Z51" s="5">
        <v>2045</v>
      </c>
      <c r="AA51" s="5">
        <v>2046</v>
      </c>
      <c r="AB51" s="5">
        <v>2047</v>
      </c>
      <c r="AC51" s="5">
        <v>2048</v>
      </c>
      <c r="AD51" s="5">
        <v>2049</v>
      </c>
      <c r="AE51" s="5">
        <v>2050</v>
      </c>
    </row>
    <row r="52" spans="2:31" x14ac:dyDescent="0.2">
      <c r="B52" s="14" t="s">
        <v>42</v>
      </c>
      <c r="C52" s="11" t="s">
        <v>136</v>
      </c>
      <c r="D52" s="17"/>
      <c r="E52" s="17"/>
      <c r="F52" s="17"/>
      <c r="G52" s="17"/>
      <c r="H52" s="17"/>
      <c r="I52" s="17"/>
      <c r="J52" s="17"/>
      <c r="K52" s="17"/>
      <c r="L52" s="1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</row>
    <row r="53" spans="2:31" x14ac:dyDescent="0.2">
      <c r="B53" s="14" t="s">
        <v>44</v>
      </c>
      <c r="C53" s="11" t="s">
        <v>136</v>
      </c>
      <c r="D53" s="17"/>
      <c r="E53" s="17"/>
      <c r="F53" s="17"/>
      <c r="G53" s="17"/>
      <c r="H53" s="17"/>
      <c r="I53" s="17"/>
      <c r="J53" s="17"/>
      <c r="K53" s="17"/>
      <c r="L53" s="117">
        <v>16610207.916070994</v>
      </c>
      <c r="M53" s="17">
        <v>16610207.916070994</v>
      </c>
      <c r="N53" s="17">
        <v>16610207.916070994</v>
      </c>
      <c r="O53" s="17">
        <v>16610207.916070994</v>
      </c>
      <c r="P53" s="17">
        <v>16610207.916070994</v>
      </c>
      <c r="Q53" s="17">
        <v>16610207.916070994</v>
      </c>
      <c r="R53" s="17">
        <v>16610207.916070994</v>
      </c>
      <c r="S53" s="17">
        <v>16610207.916070994</v>
      </c>
      <c r="T53" s="17">
        <v>16610207.916070994</v>
      </c>
      <c r="U53" s="17">
        <v>16610207.916070994</v>
      </c>
      <c r="V53" s="17">
        <v>16610207.916070994</v>
      </c>
      <c r="W53" s="17">
        <v>16610207.916070994</v>
      </c>
      <c r="X53" s="17">
        <v>16610207.916070994</v>
      </c>
      <c r="Y53" s="17">
        <v>16610207.916070994</v>
      </c>
      <c r="Z53" s="17">
        <v>16610207.916070994</v>
      </c>
      <c r="AA53" s="17">
        <v>16610207.916070994</v>
      </c>
      <c r="AB53" s="17">
        <v>16610207.916070994</v>
      </c>
      <c r="AC53" s="17">
        <v>16610207.916070994</v>
      </c>
      <c r="AD53" s="17">
        <v>16610207.916070994</v>
      </c>
      <c r="AE53" s="17">
        <v>16610207.916070994</v>
      </c>
    </row>
    <row r="54" spans="2:31" x14ac:dyDescent="0.2">
      <c r="B54" s="14" t="s">
        <v>46</v>
      </c>
      <c r="C54" s="11" t="s">
        <v>136</v>
      </c>
      <c r="D54" s="17"/>
      <c r="E54" s="17"/>
      <c r="F54" s="17"/>
      <c r="G54" s="17"/>
      <c r="H54" s="17"/>
      <c r="I54" s="17"/>
      <c r="J54" s="17"/>
      <c r="K54" s="17"/>
      <c r="L54" s="117">
        <v>17557734.947706424</v>
      </c>
      <c r="M54" s="17">
        <v>17557734.947706424</v>
      </c>
      <c r="N54" s="17">
        <v>17557734.947706424</v>
      </c>
      <c r="O54" s="17">
        <v>17557734.947706424</v>
      </c>
      <c r="P54" s="17">
        <v>17557734.947706424</v>
      </c>
      <c r="Q54" s="17">
        <v>17557734.947706424</v>
      </c>
      <c r="R54" s="17">
        <v>17557734.947706424</v>
      </c>
      <c r="S54" s="17">
        <v>17557734.947706424</v>
      </c>
      <c r="T54" s="17">
        <v>17557734.947706424</v>
      </c>
      <c r="U54" s="17">
        <v>17557734.947706424</v>
      </c>
      <c r="V54" s="17">
        <v>17557734.947706424</v>
      </c>
      <c r="W54" s="17">
        <v>17557734.947706424</v>
      </c>
      <c r="X54" s="17">
        <v>17557734.947706424</v>
      </c>
      <c r="Y54" s="17">
        <v>17557734.947706424</v>
      </c>
      <c r="Z54" s="17">
        <v>17557734.947706424</v>
      </c>
      <c r="AA54" s="17">
        <v>17557734.947706424</v>
      </c>
      <c r="AB54" s="17">
        <v>17557734.947706424</v>
      </c>
      <c r="AC54" s="17">
        <v>17557734.947706424</v>
      </c>
      <c r="AD54" s="17">
        <v>17557734.947706424</v>
      </c>
      <c r="AE54" s="17">
        <v>17557734.947706424</v>
      </c>
    </row>
    <row r="56" spans="2:31" ht="15.75" x14ac:dyDescent="0.25">
      <c r="B56" s="18" t="s">
        <v>166</v>
      </c>
      <c r="C56" s="10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spans="2:31" ht="15.75" x14ac:dyDescent="0.25">
      <c r="B57" s="8" t="s">
        <v>39</v>
      </c>
      <c r="C57" s="6" t="s">
        <v>12</v>
      </c>
      <c r="D57" s="5">
        <v>2023</v>
      </c>
      <c r="E57" s="5">
        <v>2024</v>
      </c>
      <c r="F57" s="5">
        <v>2025</v>
      </c>
      <c r="G57" s="5">
        <v>2026</v>
      </c>
      <c r="H57" s="5">
        <v>2027</v>
      </c>
      <c r="I57" s="5">
        <v>2028</v>
      </c>
      <c r="J57" s="5">
        <v>2029</v>
      </c>
      <c r="K57" s="5">
        <v>2030</v>
      </c>
      <c r="L57" s="5">
        <v>2031</v>
      </c>
      <c r="M57" s="5">
        <v>2032</v>
      </c>
      <c r="N57" s="5">
        <v>2033</v>
      </c>
      <c r="O57" s="5">
        <v>2034</v>
      </c>
      <c r="P57" s="5">
        <v>2035</v>
      </c>
      <c r="Q57" s="5">
        <v>2036</v>
      </c>
      <c r="R57" s="5">
        <v>2037</v>
      </c>
      <c r="S57" s="5">
        <v>2038</v>
      </c>
      <c r="T57" s="5">
        <v>2039</v>
      </c>
      <c r="U57" s="5">
        <v>2040</v>
      </c>
      <c r="V57" s="5">
        <v>2041</v>
      </c>
      <c r="W57" s="5">
        <v>2042</v>
      </c>
      <c r="X57" s="5">
        <v>2043</v>
      </c>
      <c r="Y57" s="5">
        <v>2044</v>
      </c>
      <c r="Z57" s="5">
        <v>2045</v>
      </c>
      <c r="AA57" s="5">
        <v>2046</v>
      </c>
      <c r="AB57" s="5">
        <v>2047</v>
      </c>
      <c r="AC57" s="5">
        <v>2048</v>
      </c>
      <c r="AD57" s="5">
        <v>2049</v>
      </c>
      <c r="AE57" s="5">
        <v>2050</v>
      </c>
    </row>
    <row r="58" spans="2:31" x14ac:dyDescent="0.2">
      <c r="B58" s="14" t="s">
        <v>42</v>
      </c>
      <c r="C58" s="11" t="s">
        <v>136</v>
      </c>
      <c r="D58" s="17"/>
      <c r="E58" s="17"/>
      <c r="F58" s="17"/>
      <c r="G58" s="17"/>
      <c r="H58" s="17"/>
      <c r="I58" s="17"/>
      <c r="J58" s="17"/>
      <c r="K58" s="17"/>
      <c r="L58" s="1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</row>
    <row r="59" spans="2:31" x14ac:dyDescent="0.2">
      <c r="B59" s="14" t="s">
        <v>44</v>
      </c>
      <c r="C59" s="11" t="s">
        <v>136</v>
      </c>
      <c r="D59" s="17"/>
      <c r="E59" s="17"/>
      <c r="F59" s="17"/>
      <c r="G59" s="17"/>
      <c r="H59" s="17"/>
      <c r="I59" s="17"/>
      <c r="J59" s="17"/>
      <c r="K59" s="17"/>
      <c r="L59" s="117">
        <v>20090051.875297304</v>
      </c>
      <c r="M59" s="17">
        <v>20090051.875297304</v>
      </c>
      <c r="N59" s="17">
        <v>20090051.875297304</v>
      </c>
      <c r="O59" s="17">
        <v>20090051.875297304</v>
      </c>
      <c r="P59" s="17">
        <v>20090051.875297304</v>
      </c>
      <c r="Q59" s="17">
        <v>20090051.875297304</v>
      </c>
      <c r="R59" s="17">
        <v>20090051.875297304</v>
      </c>
      <c r="S59" s="17">
        <v>20090051.875297304</v>
      </c>
      <c r="T59" s="17">
        <v>20090051.875297304</v>
      </c>
      <c r="U59" s="17">
        <v>20090051.875297304</v>
      </c>
      <c r="V59" s="17">
        <v>20090051.875297304</v>
      </c>
      <c r="W59" s="17">
        <v>20090051.875297304</v>
      </c>
      <c r="X59" s="17">
        <v>20090051.875297304</v>
      </c>
      <c r="Y59" s="17">
        <v>20090051.875297304</v>
      </c>
      <c r="Z59" s="17">
        <v>20090051.875297304</v>
      </c>
      <c r="AA59" s="17">
        <v>20090051.875297304</v>
      </c>
      <c r="AB59" s="17">
        <v>20090051.875297304</v>
      </c>
      <c r="AC59" s="17">
        <v>20090051.875297304</v>
      </c>
      <c r="AD59" s="17">
        <v>20090051.875297304</v>
      </c>
      <c r="AE59" s="17">
        <v>20090051.875297304</v>
      </c>
    </row>
    <row r="60" spans="2:31" x14ac:dyDescent="0.2">
      <c r="B60" s="14" t="s">
        <v>46</v>
      </c>
      <c r="C60" s="11" t="s">
        <v>136</v>
      </c>
      <c r="D60" s="17"/>
      <c r="E60" s="17"/>
      <c r="F60" s="17"/>
      <c r="G60" s="17"/>
      <c r="H60" s="17"/>
      <c r="I60" s="17"/>
      <c r="J60" s="17"/>
      <c r="K60" s="17"/>
      <c r="L60" s="117">
        <v>20096954.627590884</v>
      </c>
      <c r="M60" s="17">
        <v>20096954.627590884</v>
      </c>
      <c r="N60" s="17">
        <v>20096954.627590884</v>
      </c>
      <c r="O60" s="17">
        <v>20096954.627590884</v>
      </c>
      <c r="P60" s="17">
        <v>20096954.627590884</v>
      </c>
      <c r="Q60" s="17">
        <v>20096954.627590884</v>
      </c>
      <c r="R60" s="17">
        <v>20096954.627590884</v>
      </c>
      <c r="S60" s="17">
        <v>20096954.627590884</v>
      </c>
      <c r="T60" s="17">
        <v>20096954.627590884</v>
      </c>
      <c r="U60" s="17">
        <v>20096954.627590884</v>
      </c>
      <c r="V60" s="17">
        <v>20096954.627590884</v>
      </c>
      <c r="W60" s="17">
        <v>20096954.627590884</v>
      </c>
      <c r="X60" s="17">
        <v>20096954.627590884</v>
      </c>
      <c r="Y60" s="17">
        <v>20096954.627590884</v>
      </c>
      <c r="Z60" s="17">
        <v>20096954.627590884</v>
      </c>
      <c r="AA60" s="17">
        <v>20096954.627590884</v>
      </c>
      <c r="AB60" s="17">
        <v>20096954.627590884</v>
      </c>
      <c r="AC60" s="17">
        <v>20096954.627590884</v>
      </c>
      <c r="AD60" s="17">
        <v>20096954.627590884</v>
      </c>
      <c r="AE60" s="17">
        <v>20096954.627590884</v>
      </c>
    </row>
  </sheetData>
  <dataValidations disablePrompts="1" count="1">
    <dataValidation type="list" allowBlank="1" showInputMessage="1" showErrorMessage="1" sqref="D29" xr:uid="{83A5BDC0-60BB-415E-8619-3B36F63B4E35}">
      <formula1>"VNI VIC, All"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4"/>
  </sheetPr>
  <dimension ref="A1:BY119"/>
  <sheetViews>
    <sheetView topLeftCell="A49" zoomScaleNormal="100" workbookViewId="0">
      <selection activeCell="J17" sqref="J17"/>
    </sheetView>
  </sheetViews>
  <sheetFormatPr defaultRowHeight="15" x14ac:dyDescent="0.2"/>
  <cols>
    <col min="1" max="1" width="10.88671875" customWidth="1"/>
    <col min="2" max="2" width="17" customWidth="1"/>
    <col min="3" max="3" width="36.6640625" style="24" customWidth="1"/>
    <col min="5" max="5" width="14.44140625" bestFit="1" customWidth="1"/>
    <col min="6" max="6" width="15.6640625" bestFit="1" customWidth="1"/>
    <col min="7" max="7" width="12.109375" customWidth="1"/>
    <col min="8" max="8" width="11.6640625" customWidth="1"/>
    <col min="9" max="9" width="11.33203125" bestFit="1" customWidth="1"/>
    <col min="10" max="10" width="12.77734375" customWidth="1"/>
    <col min="11" max="15" width="13.88671875" customWidth="1"/>
    <col min="16" max="30" width="11.6640625" customWidth="1"/>
    <col min="31" max="31" width="12.77734375" bestFit="1" customWidth="1"/>
    <col min="32" max="32" width="13.6640625" customWidth="1"/>
    <col min="33" max="33" width="12.77734375" bestFit="1" customWidth="1"/>
    <col min="34" max="34" width="10.44140625" bestFit="1" customWidth="1"/>
    <col min="35" max="35" width="18.88671875" bestFit="1" customWidth="1"/>
    <col min="36" max="36" width="16.5546875" bestFit="1" customWidth="1"/>
    <col min="37" max="37" width="13.88671875" bestFit="1" customWidth="1"/>
    <col min="38" max="39" width="10.88671875" bestFit="1" customWidth="1"/>
    <col min="40" max="40" width="12.44140625" bestFit="1" customWidth="1"/>
    <col min="41" max="42" width="10" bestFit="1" customWidth="1"/>
    <col min="43" max="43" width="13.21875" bestFit="1" customWidth="1"/>
    <col min="44" max="65" width="10" bestFit="1" customWidth="1"/>
    <col min="66" max="66" width="11.5546875" bestFit="1" customWidth="1"/>
    <col min="67" max="71" width="10" bestFit="1" customWidth="1"/>
    <col min="73" max="76" width="10.88671875" bestFit="1" customWidth="1"/>
  </cols>
  <sheetData>
    <row r="1" spans="1:19" ht="18" x14ac:dyDescent="0.25">
      <c r="A1" s="2" t="s">
        <v>55</v>
      </c>
      <c r="B1" s="2" t="s">
        <v>56</v>
      </c>
    </row>
    <row r="2" spans="1:19" ht="15.75" x14ac:dyDescent="0.25">
      <c r="A2" t="s">
        <v>167</v>
      </c>
      <c r="E2" s="48"/>
      <c r="F2" s="47"/>
      <c r="G2" s="47"/>
    </row>
    <row r="3" spans="1:19" ht="15.75" x14ac:dyDescent="0.25">
      <c r="E3" s="49"/>
      <c r="F3" s="44"/>
      <c r="G3" s="44"/>
    </row>
    <row r="4" spans="1:19" ht="20.25" x14ac:dyDescent="0.3">
      <c r="B4" s="4" t="s">
        <v>168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15.75" x14ac:dyDescent="0.25">
      <c r="E5" s="49"/>
      <c r="F5" s="44"/>
      <c r="G5" s="44"/>
    </row>
    <row r="6" spans="1:19" ht="15.75" x14ac:dyDescent="0.25">
      <c r="B6" s="34" t="s">
        <v>10</v>
      </c>
      <c r="C6" s="12"/>
      <c r="D6" s="12"/>
      <c r="E6" s="61"/>
      <c r="F6" s="61"/>
      <c r="G6" s="61"/>
    </row>
    <row r="7" spans="1:19" ht="15.75" x14ac:dyDescent="0.25">
      <c r="B7" s="5" t="s">
        <v>11</v>
      </c>
      <c r="C7" s="5"/>
      <c r="D7" s="5"/>
      <c r="E7" s="6" t="s">
        <v>12</v>
      </c>
      <c r="F7" s="13" t="s">
        <v>169</v>
      </c>
      <c r="G7" s="13" t="s">
        <v>52</v>
      </c>
    </row>
    <row r="8" spans="1:19" x14ac:dyDescent="0.2">
      <c r="B8" s="7" t="s">
        <v>13</v>
      </c>
      <c r="C8" s="7"/>
      <c r="D8" s="7"/>
      <c r="E8" s="11" t="s">
        <v>14</v>
      </c>
      <c r="F8" s="83">
        <v>5.5E-2</v>
      </c>
      <c r="G8" s="83">
        <v>5.5E-2</v>
      </c>
    </row>
    <row r="9" spans="1:19" x14ac:dyDescent="0.2">
      <c r="C9"/>
      <c r="E9" s="9"/>
      <c r="F9" s="44"/>
      <c r="G9" s="44"/>
    </row>
    <row r="10" spans="1:19" ht="15.75" x14ac:dyDescent="0.25">
      <c r="B10" s="5" t="s">
        <v>15</v>
      </c>
      <c r="C10" s="5"/>
      <c r="D10" s="5"/>
      <c r="E10" s="6" t="s">
        <v>12</v>
      </c>
      <c r="F10" s="13" t="s">
        <v>169</v>
      </c>
      <c r="G10" s="13" t="s">
        <v>52</v>
      </c>
    </row>
    <row r="11" spans="1:19" x14ac:dyDescent="0.2">
      <c r="B11" s="53" t="s">
        <v>54</v>
      </c>
      <c r="C11" s="1"/>
      <c r="D11" s="1"/>
      <c r="E11" s="11" t="s">
        <v>16</v>
      </c>
      <c r="F11" s="85">
        <v>1</v>
      </c>
      <c r="G11" s="85">
        <v>1</v>
      </c>
    </row>
    <row r="12" spans="1:19" x14ac:dyDescent="0.2">
      <c r="B12" s="53" t="s">
        <v>57</v>
      </c>
      <c r="C12" s="1"/>
      <c r="D12" s="1"/>
      <c r="E12" s="11" t="s">
        <v>16</v>
      </c>
      <c r="F12" s="85">
        <v>1</v>
      </c>
      <c r="G12" s="85">
        <v>1</v>
      </c>
    </row>
    <row r="13" spans="1:19" x14ac:dyDescent="0.2">
      <c r="B13" s="53" t="s">
        <v>60</v>
      </c>
      <c r="C13" s="1"/>
      <c r="D13" s="1"/>
      <c r="E13" s="11" t="s">
        <v>16</v>
      </c>
      <c r="F13" s="85">
        <v>1</v>
      </c>
      <c r="G13" s="85">
        <v>1</v>
      </c>
    </row>
    <row r="14" spans="1:19" x14ac:dyDescent="0.2">
      <c r="C14"/>
      <c r="E14" s="9"/>
      <c r="F14" s="44"/>
      <c r="G14" s="44"/>
    </row>
    <row r="15" spans="1:19" ht="15.75" x14ac:dyDescent="0.25">
      <c r="B15" s="5" t="s">
        <v>17</v>
      </c>
      <c r="C15" s="5"/>
      <c r="D15" s="5"/>
      <c r="E15" s="6" t="s">
        <v>12</v>
      </c>
      <c r="F15" s="13" t="s">
        <v>169</v>
      </c>
      <c r="G15" s="13" t="s">
        <v>52</v>
      </c>
    </row>
    <row r="16" spans="1:19" x14ac:dyDescent="0.2">
      <c r="B16" s="53" t="s">
        <v>65</v>
      </c>
      <c r="C16" s="1"/>
      <c r="D16" s="1"/>
      <c r="E16" s="11" t="s">
        <v>16</v>
      </c>
      <c r="F16" s="85">
        <v>1</v>
      </c>
      <c r="G16" s="85">
        <v>1</v>
      </c>
    </row>
    <row r="17" spans="1:33" x14ac:dyDescent="0.2">
      <c r="B17" s="53" t="s">
        <v>67</v>
      </c>
      <c r="C17" s="1"/>
      <c r="D17" s="1"/>
      <c r="E17" s="11" t="s">
        <v>16</v>
      </c>
      <c r="F17" s="85">
        <v>1</v>
      </c>
      <c r="G17" s="85">
        <v>1</v>
      </c>
    </row>
    <row r="18" spans="1:33" x14ac:dyDescent="0.2">
      <c r="B18" s="53" t="s">
        <v>69</v>
      </c>
      <c r="C18" s="1"/>
      <c r="D18" s="1"/>
      <c r="E18" s="11" t="s">
        <v>16</v>
      </c>
      <c r="F18" s="85">
        <v>1</v>
      </c>
      <c r="G18" s="85">
        <v>1</v>
      </c>
    </row>
    <row r="19" spans="1:33" x14ac:dyDescent="0.2">
      <c r="B19" s="53" t="s">
        <v>71</v>
      </c>
      <c r="C19" s="1"/>
      <c r="D19" s="1"/>
      <c r="E19" s="11" t="s">
        <v>16</v>
      </c>
      <c r="F19" s="85">
        <v>1</v>
      </c>
      <c r="G19" s="85">
        <v>1</v>
      </c>
    </row>
    <row r="20" spans="1:33" x14ac:dyDescent="0.2">
      <c r="B20" s="53" t="s">
        <v>72</v>
      </c>
      <c r="C20" s="1"/>
      <c r="D20" s="1"/>
      <c r="E20" s="11" t="s">
        <v>16</v>
      </c>
      <c r="F20" s="85">
        <v>1</v>
      </c>
      <c r="G20" s="85">
        <v>1</v>
      </c>
    </row>
    <row r="21" spans="1:33" ht="15.75" x14ac:dyDescent="0.25">
      <c r="E21" s="49"/>
      <c r="F21" s="44"/>
      <c r="G21" s="44"/>
    </row>
    <row r="22" spans="1:33" ht="15.75" x14ac:dyDescent="0.25">
      <c r="D22" s="9"/>
      <c r="E22" s="49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</row>
    <row r="23" spans="1:33" ht="20.25" x14ac:dyDescent="0.3">
      <c r="B23" s="4" t="s">
        <v>170</v>
      </c>
      <c r="C23" s="25"/>
      <c r="D23" s="3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x14ac:dyDescent="0.2">
      <c r="D24" s="9"/>
    </row>
    <row r="25" spans="1:33" ht="15.75" x14ac:dyDescent="0.25">
      <c r="B25" s="3" t="s">
        <v>171</v>
      </c>
      <c r="C25" s="23"/>
      <c r="D25" s="10"/>
      <c r="E25" s="16"/>
      <c r="F25" s="87">
        <v>1</v>
      </c>
      <c r="G25" s="87">
        <v>1</v>
      </c>
      <c r="H25" s="87">
        <v>1</v>
      </c>
      <c r="I25" s="87">
        <v>1</v>
      </c>
      <c r="J25" s="87">
        <v>1</v>
      </c>
      <c r="K25" s="87">
        <v>1</v>
      </c>
      <c r="L25" s="87">
        <v>1</v>
      </c>
      <c r="M25" s="87">
        <v>1</v>
      </c>
      <c r="N25" s="87">
        <v>1</v>
      </c>
      <c r="O25" s="87">
        <v>1</v>
      </c>
      <c r="P25" s="87">
        <v>1</v>
      </c>
      <c r="Q25" s="87">
        <v>1</v>
      </c>
      <c r="R25" s="87">
        <v>1</v>
      </c>
      <c r="S25" s="87">
        <v>1</v>
      </c>
      <c r="T25" s="87">
        <v>1</v>
      </c>
      <c r="U25" s="87">
        <v>1</v>
      </c>
      <c r="V25" s="87">
        <v>1</v>
      </c>
      <c r="W25" s="87">
        <v>1</v>
      </c>
      <c r="X25" s="87">
        <v>1</v>
      </c>
      <c r="Y25" s="87">
        <v>1</v>
      </c>
      <c r="Z25" s="87">
        <v>1</v>
      </c>
      <c r="AA25" s="87">
        <v>1</v>
      </c>
      <c r="AB25" s="87">
        <v>1</v>
      </c>
      <c r="AC25" s="87">
        <v>1</v>
      </c>
      <c r="AD25" s="87">
        <v>1</v>
      </c>
      <c r="AE25" s="87">
        <v>1</v>
      </c>
      <c r="AF25" s="87">
        <v>1</v>
      </c>
      <c r="AG25" s="87">
        <v>1</v>
      </c>
    </row>
    <row r="26" spans="1:33" ht="15.75" x14ac:dyDescent="0.25">
      <c r="B26" s="5" t="s">
        <v>39</v>
      </c>
      <c r="C26" s="8"/>
      <c r="D26" s="6" t="s">
        <v>172</v>
      </c>
      <c r="E26" s="13" t="s">
        <v>173</v>
      </c>
      <c r="F26" s="13">
        <v>2023</v>
      </c>
      <c r="G26" s="13">
        <v>2024</v>
      </c>
      <c r="H26" s="13">
        <v>2025</v>
      </c>
      <c r="I26" s="13">
        <v>2026</v>
      </c>
      <c r="J26" s="13">
        <v>2027</v>
      </c>
      <c r="K26" s="13">
        <v>2028</v>
      </c>
      <c r="L26" s="13">
        <v>2029</v>
      </c>
      <c r="M26" s="13">
        <v>2030</v>
      </c>
      <c r="N26" s="13">
        <v>2031</v>
      </c>
      <c r="O26" s="13">
        <v>2032</v>
      </c>
      <c r="P26" s="13">
        <v>2033</v>
      </c>
      <c r="Q26" s="13">
        <v>2034</v>
      </c>
      <c r="R26" s="13">
        <v>2035</v>
      </c>
      <c r="S26" s="13">
        <v>2036</v>
      </c>
      <c r="T26" s="13">
        <v>2037</v>
      </c>
      <c r="U26" s="13">
        <v>2038</v>
      </c>
      <c r="V26" s="13">
        <v>2039</v>
      </c>
      <c r="W26" s="13">
        <v>2040</v>
      </c>
      <c r="X26" s="13">
        <v>2041</v>
      </c>
      <c r="Y26" s="13">
        <v>2042</v>
      </c>
      <c r="Z26" s="13">
        <v>2043</v>
      </c>
      <c r="AA26" s="13">
        <v>2044</v>
      </c>
      <c r="AB26" s="13">
        <v>2045</v>
      </c>
      <c r="AC26" s="13">
        <v>2046</v>
      </c>
      <c r="AD26" s="13">
        <v>2047</v>
      </c>
      <c r="AE26" s="13">
        <v>2048</v>
      </c>
      <c r="AF26" s="13">
        <v>2049</v>
      </c>
      <c r="AG26" s="13">
        <v>2050</v>
      </c>
    </row>
    <row r="27" spans="1:33" x14ac:dyDescent="0.2">
      <c r="A27" s="115"/>
      <c r="B27" s="14" t="s">
        <v>44</v>
      </c>
      <c r="C27" s="50" t="s">
        <v>45</v>
      </c>
      <c r="D27" s="11" t="s">
        <v>162</v>
      </c>
      <c r="E27" s="116">
        <v>959019059.20093369</v>
      </c>
      <c r="F27" s="22">
        <v>-62291611.797213517</v>
      </c>
      <c r="G27" s="22">
        <v>-273383785.41824365</v>
      </c>
      <c r="H27" s="22">
        <v>-238838350.9122901</v>
      </c>
      <c r="I27" s="22">
        <v>-207665240.24123159</v>
      </c>
      <c r="J27" s="22">
        <v>-17736710.061861217</v>
      </c>
      <c r="K27" s="22">
        <v>-470240742.38383168</v>
      </c>
      <c r="L27" s="22">
        <v>-1347928289.4088922</v>
      </c>
      <c r="M27" s="22">
        <v>-600256612.85258448</v>
      </c>
      <c r="N27" s="22">
        <v>114171825.22519165</v>
      </c>
      <c r="O27" s="22">
        <v>161582230.21096021</v>
      </c>
      <c r="P27" s="22">
        <v>141063402.77215326</v>
      </c>
      <c r="Q27" s="22">
        <v>222494232.44346476</v>
      </c>
      <c r="R27" s="22">
        <v>192278629.87793827</v>
      </c>
      <c r="S27" s="22">
        <v>242310513.92199245</v>
      </c>
      <c r="T27" s="22">
        <v>312227574.71397108</v>
      </c>
      <c r="U27" s="22">
        <v>268370196.66941148</v>
      </c>
      <c r="V27" s="22">
        <v>303632026.11431122</v>
      </c>
      <c r="W27" s="22">
        <v>376118450.92253566</v>
      </c>
      <c r="X27" s="22">
        <v>457131075.40434045</v>
      </c>
      <c r="Y27" s="22">
        <v>510250843.43906391</v>
      </c>
      <c r="Z27" s="22">
        <v>601598365.64601254</v>
      </c>
      <c r="AA27" s="22">
        <v>593444677.02916074</v>
      </c>
      <c r="AB27" s="22">
        <v>587230101.22258162</v>
      </c>
      <c r="AC27" s="22">
        <v>676754373.40326619</v>
      </c>
      <c r="AD27" s="22">
        <v>747589238.08289087</v>
      </c>
      <c r="AE27" s="22">
        <v>697539703.98370075</v>
      </c>
      <c r="AF27" s="22">
        <v>748902761.10366523</v>
      </c>
      <c r="AG27" s="22">
        <v>2895897236.6390557</v>
      </c>
    </row>
    <row r="28" spans="1:33" x14ac:dyDescent="0.2">
      <c r="A28" s="115"/>
      <c r="B28" s="14" t="s">
        <v>46</v>
      </c>
      <c r="C28" s="50" t="s">
        <v>47</v>
      </c>
      <c r="D28" s="11" t="s">
        <v>162</v>
      </c>
      <c r="E28" s="116">
        <v>912569074.90729308</v>
      </c>
      <c r="F28" s="22">
        <v>-62291611.590303354</v>
      </c>
      <c r="G28" s="22">
        <v>-273381472.38407797</v>
      </c>
      <c r="H28" s="22">
        <v>-242138727.14954424</v>
      </c>
      <c r="I28" s="22">
        <v>-217155355.61756945</v>
      </c>
      <c r="J28" s="22">
        <v>-18202942.12010327</v>
      </c>
      <c r="K28" s="22">
        <v>-486434117.18224728</v>
      </c>
      <c r="L28" s="22">
        <v>-1388364510.9337823</v>
      </c>
      <c r="M28" s="22">
        <v>-621283813.40735579</v>
      </c>
      <c r="N28" s="22">
        <v>112485056.90344167</v>
      </c>
      <c r="O28" s="22">
        <v>159978630.56935021</v>
      </c>
      <c r="P28" s="22">
        <v>138350167.01179653</v>
      </c>
      <c r="Q28" s="22">
        <v>219518375.95907873</v>
      </c>
      <c r="R28" s="22">
        <v>190572270.9561162</v>
      </c>
      <c r="S28" s="22">
        <v>241025207.00466996</v>
      </c>
      <c r="T28" s="22">
        <v>311677622.51616389</v>
      </c>
      <c r="U28" s="22">
        <v>267221734.67318791</v>
      </c>
      <c r="V28" s="22">
        <v>302104633.99144238</v>
      </c>
      <c r="W28" s="22">
        <v>370822726.6389395</v>
      </c>
      <c r="X28" s="22">
        <v>455001690.29102236</v>
      </c>
      <c r="Y28" s="22">
        <v>503443421.42300743</v>
      </c>
      <c r="Z28" s="22">
        <v>608295859.87296438</v>
      </c>
      <c r="AA28" s="22">
        <v>600237258.23925054</v>
      </c>
      <c r="AB28" s="22">
        <v>591184540.29212832</v>
      </c>
      <c r="AC28" s="22">
        <v>685800451.59356606</v>
      </c>
      <c r="AD28" s="22">
        <v>756396398.25296426</v>
      </c>
      <c r="AE28" s="22">
        <v>702580447.12120163</v>
      </c>
      <c r="AF28" s="22">
        <v>758843949.55161202</v>
      </c>
      <c r="AG28" s="22">
        <v>2959556401.5615115</v>
      </c>
    </row>
    <row r="29" spans="1:33" collapsed="1" x14ac:dyDescent="0.2">
      <c r="D29" s="9"/>
      <c r="E29" s="15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91"/>
      <c r="AC29" s="91"/>
      <c r="AD29" s="91"/>
      <c r="AE29" s="15"/>
      <c r="AF29" s="15"/>
      <c r="AG29" s="15"/>
    </row>
    <row r="30" spans="1:33" ht="15.75" x14ac:dyDescent="0.25">
      <c r="B30" s="3" t="s">
        <v>174</v>
      </c>
      <c r="C30" s="23"/>
      <c r="D30" s="10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</row>
    <row r="31" spans="1:33" ht="15.75" x14ac:dyDescent="0.25">
      <c r="B31" s="5" t="s">
        <v>39</v>
      </c>
      <c r="C31" s="8"/>
      <c r="D31" s="6" t="s">
        <v>172</v>
      </c>
      <c r="E31" s="13" t="s">
        <v>175</v>
      </c>
      <c r="F31" s="13">
        <v>2023</v>
      </c>
      <c r="G31" s="13">
        <v>2024</v>
      </c>
      <c r="H31" s="13">
        <v>2025</v>
      </c>
      <c r="I31" s="13">
        <v>2026</v>
      </c>
      <c r="J31" s="13">
        <v>2027</v>
      </c>
      <c r="K31" s="13">
        <v>2028</v>
      </c>
      <c r="L31" s="13">
        <v>2029</v>
      </c>
      <c r="M31" s="13">
        <v>2030</v>
      </c>
      <c r="N31" s="13">
        <v>2031</v>
      </c>
      <c r="O31" s="13">
        <v>2032</v>
      </c>
      <c r="P31" s="13">
        <v>2033</v>
      </c>
      <c r="Q31" s="13">
        <v>2034</v>
      </c>
      <c r="R31" s="13">
        <v>2035</v>
      </c>
      <c r="S31" s="13">
        <v>2036</v>
      </c>
      <c r="T31" s="13">
        <v>2037</v>
      </c>
      <c r="U31" s="13">
        <v>2038</v>
      </c>
      <c r="V31" s="13">
        <v>2039</v>
      </c>
      <c r="W31" s="13">
        <v>2040</v>
      </c>
      <c r="X31" s="13">
        <v>2041</v>
      </c>
      <c r="Y31" s="13">
        <v>2042</v>
      </c>
      <c r="Z31" s="13">
        <v>2043</v>
      </c>
      <c r="AA31" s="13">
        <v>2044</v>
      </c>
      <c r="AB31" s="13">
        <v>2045</v>
      </c>
      <c r="AC31" s="13">
        <v>2046</v>
      </c>
      <c r="AD31" s="13">
        <v>2047</v>
      </c>
      <c r="AE31" s="13">
        <v>2048</v>
      </c>
      <c r="AF31" s="13">
        <v>2049</v>
      </c>
      <c r="AG31" s="13">
        <v>2050</v>
      </c>
    </row>
    <row r="32" spans="1:33" x14ac:dyDescent="0.2">
      <c r="A32" s="115"/>
      <c r="B32" s="14" t="s">
        <v>44</v>
      </c>
      <c r="C32" s="50" t="s">
        <v>45</v>
      </c>
      <c r="D32" s="11" t="s">
        <v>162</v>
      </c>
      <c r="E32" s="116">
        <v>3120033591.1576815</v>
      </c>
      <c r="F32" s="22">
        <v>0</v>
      </c>
      <c r="G32" s="22">
        <v>237226.04954262823</v>
      </c>
      <c r="H32" s="22">
        <v>7284270.947741095</v>
      </c>
      <c r="I32" s="22">
        <v>6724665.8811923172</v>
      </c>
      <c r="J32" s="22">
        <v>6552212.1977153681</v>
      </c>
      <c r="K32" s="22">
        <v>22804952.368527196</v>
      </c>
      <c r="L32" s="22">
        <v>41758032.989158005</v>
      </c>
      <c r="M32" s="22">
        <v>69098506.538087443</v>
      </c>
      <c r="N32" s="22">
        <v>148025103.0628081</v>
      </c>
      <c r="O32" s="22">
        <v>198282490.00232852</v>
      </c>
      <c r="P32" s="22">
        <v>177763662.56352153</v>
      </c>
      <c r="Q32" s="22">
        <v>259194492.23483306</v>
      </c>
      <c r="R32" s="22">
        <v>228978889.66930655</v>
      </c>
      <c r="S32" s="22">
        <v>279010773.71336073</v>
      </c>
      <c r="T32" s="22">
        <v>348927834.50533938</v>
      </c>
      <c r="U32" s="22">
        <v>305070456.46077979</v>
      </c>
      <c r="V32" s="22">
        <v>340332285.90567952</v>
      </c>
      <c r="W32" s="22">
        <v>412818710.71390396</v>
      </c>
      <c r="X32" s="22">
        <v>493831335.19570875</v>
      </c>
      <c r="Y32" s="22">
        <v>546951103.23043215</v>
      </c>
      <c r="Z32" s="22">
        <v>638298625.43738079</v>
      </c>
      <c r="AA32" s="22">
        <v>630144936.82052898</v>
      </c>
      <c r="AB32" s="22">
        <v>623930361.01394987</v>
      </c>
      <c r="AC32" s="22">
        <v>713454633.19463444</v>
      </c>
      <c r="AD32" s="22">
        <v>784289497.87425923</v>
      </c>
      <c r="AE32" s="22">
        <v>734239963.77506912</v>
      </c>
      <c r="AF32" s="22">
        <v>785603020.89503348</v>
      </c>
      <c r="AG32" s="22">
        <v>875802094.51527047</v>
      </c>
    </row>
    <row r="33" spans="1:75" x14ac:dyDescent="0.2">
      <c r="A33" s="115"/>
      <c r="B33" s="14" t="s">
        <v>46</v>
      </c>
      <c r="C33" s="50" t="s">
        <v>47</v>
      </c>
      <c r="D33" s="11" t="s">
        <v>162</v>
      </c>
      <c r="E33" s="116">
        <v>3129408130.1065965</v>
      </c>
      <c r="F33" s="22">
        <v>0</v>
      </c>
      <c r="G33" s="22">
        <v>239538.9021800748</v>
      </c>
      <c r="H33" s="22">
        <v>7370927.4207409294</v>
      </c>
      <c r="I33" s="22">
        <v>6788564.1207051575</v>
      </c>
      <c r="J33" s="22">
        <v>6628542.8081922121</v>
      </c>
      <c r="K33" s="22">
        <v>22907626.769956201</v>
      </c>
      <c r="L33" s="22">
        <v>41918069.229245625</v>
      </c>
      <c r="M33" s="22">
        <v>69601879.466242045</v>
      </c>
      <c r="N33" s="22">
        <v>147457246.61289772</v>
      </c>
      <c r="O33" s="22">
        <v>197633320.14464751</v>
      </c>
      <c r="P33" s="22">
        <v>176004856.5870938</v>
      </c>
      <c r="Q33" s="22">
        <v>257173065.53437606</v>
      </c>
      <c r="R33" s="22">
        <v>228226960.5314135</v>
      </c>
      <c r="S33" s="22">
        <v>278679896.57996726</v>
      </c>
      <c r="T33" s="22">
        <v>349332312.09146118</v>
      </c>
      <c r="U33" s="22">
        <v>304876424.24848521</v>
      </c>
      <c r="V33" s="22">
        <v>339759323.56673968</v>
      </c>
      <c r="W33" s="22">
        <v>408477416.21423686</v>
      </c>
      <c r="X33" s="22">
        <v>492656379.86631966</v>
      </c>
      <c r="Y33" s="22">
        <v>541098110.99830484</v>
      </c>
      <c r="Z33" s="22">
        <v>645950549.44826174</v>
      </c>
      <c r="AA33" s="22">
        <v>637891947.81454778</v>
      </c>
      <c r="AB33" s="22">
        <v>628839229.86742556</v>
      </c>
      <c r="AC33" s="22">
        <v>723455141.1688633</v>
      </c>
      <c r="AD33" s="22">
        <v>794051087.82826161</v>
      </c>
      <c r="AE33" s="22">
        <v>740235136.69649899</v>
      </c>
      <c r="AF33" s="22">
        <v>796498639.12690926</v>
      </c>
      <c r="AG33" s="22">
        <v>880386794.92138946</v>
      </c>
    </row>
    <row r="34" spans="1:75" collapsed="1" x14ac:dyDescent="0.2">
      <c r="D34" s="9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</row>
    <row r="35" spans="1:75" ht="15.75" x14ac:dyDescent="0.25">
      <c r="B35" s="3" t="s">
        <v>176</v>
      </c>
      <c r="C35" s="23"/>
      <c r="D35" s="10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</row>
    <row r="36" spans="1:75" ht="15.75" x14ac:dyDescent="0.25">
      <c r="B36" s="5" t="s">
        <v>39</v>
      </c>
      <c r="C36" s="8"/>
      <c r="D36" s="6" t="s">
        <v>172</v>
      </c>
      <c r="E36" s="13" t="s">
        <v>175</v>
      </c>
      <c r="F36" s="13">
        <v>2023</v>
      </c>
      <c r="G36" s="13">
        <v>2024</v>
      </c>
      <c r="H36" s="13">
        <v>2025</v>
      </c>
      <c r="I36" s="13">
        <v>2026</v>
      </c>
      <c r="J36" s="13">
        <v>2027</v>
      </c>
      <c r="K36" s="13">
        <v>2028</v>
      </c>
      <c r="L36" s="13">
        <v>2029</v>
      </c>
      <c r="M36" s="13">
        <v>2030</v>
      </c>
      <c r="N36" s="13">
        <v>2031</v>
      </c>
      <c r="O36" s="13">
        <v>2032</v>
      </c>
      <c r="P36" s="13">
        <v>2033</v>
      </c>
      <c r="Q36" s="13">
        <v>2034</v>
      </c>
      <c r="R36" s="13">
        <v>2035</v>
      </c>
      <c r="S36" s="13">
        <v>2036</v>
      </c>
      <c r="T36" s="13">
        <v>2037</v>
      </c>
      <c r="U36" s="13">
        <v>2038</v>
      </c>
      <c r="V36" s="13">
        <v>2039</v>
      </c>
      <c r="W36" s="13">
        <v>2040</v>
      </c>
      <c r="X36" s="13">
        <v>2041</v>
      </c>
      <c r="Y36" s="13">
        <v>2042</v>
      </c>
      <c r="Z36" s="13">
        <v>2043</v>
      </c>
      <c r="AA36" s="13">
        <v>2044</v>
      </c>
      <c r="AB36" s="13">
        <v>2045</v>
      </c>
      <c r="AC36" s="13">
        <v>2046</v>
      </c>
      <c r="AD36" s="13">
        <v>2047</v>
      </c>
      <c r="AE36" s="13">
        <v>2048</v>
      </c>
      <c r="AF36" s="13">
        <v>2049</v>
      </c>
      <c r="AG36" s="13">
        <v>2050</v>
      </c>
    </row>
    <row r="37" spans="1:75" x14ac:dyDescent="0.2">
      <c r="A37" s="115"/>
      <c r="B37" s="14" t="s">
        <v>44</v>
      </c>
      <c r="C37" s="50" t="s">
        <v>45</v>
      </c>
      <c r="D37" s="11" t="s">
        <v>162</v>
      </c>
      <c r="E37" s="116">
        <v>-2161014531.956748</v>
      </c>
      <c r="F37" s="22">
        <v>-62291611.797213517</v>
      </c>
      <c r="G37" s="22">
        <v>-273621011.46778631</v>
      </c>
      <c r="H37" s="22">
        <v>-246122621.86003119</v>
      </c>
      <c r="I37" s="22">
        <v>-214389906.12242389</v>
      </c>
      <c r="J37" s="22">
        <v>-24288922.259576585</v>
      </c>
      <c r="K37" s="22">
        <v>-493045694.75235885</v>
      </c>
      <c r="L37" s="22">
        <v>-1389686322.3980501</v>
      </c>
      <c r="M37" s="22">
        <v>-669355119.39067185</v>
      </c>
      <c r="N37" s="22">
        <v>-33853277.837616466</v>
      </c>
      <c r="O37" s="22">
        <v>-36700259.791368298</v>
      </c>
      <c r="P37" s="22">
        <v>-36700259.791368298</v>
      </c>
      <c r="Q37" s="22">
        <v>-36700259.791368298</v>
      </c>
      <c r="R37" s="22">
        <v>-36700259.791368298</v>
      </c>
      <c r="S37" s="22">
        <v>-36700259.791368298</v>
      </c>
      <c r="T37" s="22">
        <v>-36700259.791368298</v>
      </c>
      <c r="U37" s="22">
        <v>-36700259.791368298</v>
      </c>
      <c r="V37" s="22">
        <v>-36700259.791368298</v>
      </c>
      <c r="W37" s="22">
        <v>-36700259.791368298</v>
      </c>
      <c r="X37" s="22">
        <v>-36700259.791368298</v>
      </c>
      <c r="Y37" s="22">
        <v>-36700259.791368298</v>
      </c>
      <c r="Z37" s="22">
        <v>-36700259.791368298</v>
      </c>
      <c r="AA37" s="22">
        <v>-36700259.791368298</v>
      </c>
      <c r="AB37" s="22">
        <v>-36700259.791368298</v>
      </c>
      <c r="AC37" s="22">
        <v>-36700259.791368298</v>
      </c>
      <c r="AD37" s="22">
        <v>-36700259.791368298</v>
      </c>
      <c r="AE37" s="22">
        <v>-36700259.791368298</v>
      </c>
      <c r="AF37" s="22">
        <v>-36700259.791368298</v>
      </c>
      <c r="AG37" s="22">
        <v>2020095142.1237853</v>
      </c>
    </row>
    <row r="38" spans="1:75" x14ac:dyDescent="0.2">
      <c r="A38" s="115"/>
      <c r="B38" s="14" t="s">
        <v>46</v>
      </c>
      <c r="C38" s="50" t="s">
        <v>47</v>
      </c>
      <c r="D38" s="11" t="s">
        <v>162</v>
      </c>
      <c r="E38" s="116">
        <v>-2216839055.1993017</v>
      </c>
      <c r="F38" s="22">
        <v>-62291611.590303354</v>
      </c>
      <c r="G38" s="22">
        <v>-273621011.28625804</v>
      </c>
      <c r="H38" s="22">
        <v>-249509654.57028517</v>
      </c>
      <c r="I38" s="22">
        <v>-223943919.73827463</v>
      </c>
      <c r="J38" s="22">
        <v>-24831484.928295478</v>
      </c>
      <c r="K38" s="22">
        <v>-509341743.95220351</v>
      </c>
      <c r="L38" s="22">
        <v>-1430282580.163028</v>
      </c>
      <c r="M38" s="22">
        <v>-690885692.87359786</v>
      </c>
      <c r="N38" s="22">
        <v>-34972189.709456049</v>
      </c>
      <c r="O38" s="22">
        <v>-37654689.575297311</v>
      </c>
      <c r="P38" s="22">
        <v>-37654689.575297311</v>
      </c>
      <c r="Q38" s="22">
        <v>-37654689.575297311</v>
      </c>
      <c r="R38" s="22">
        <v>-37654689.575297311</v>
      </c>
      <c r="S38" s="22">
        <v>-37654689.575297311</v>
      </c>
      <c r="T38" s="22">
        <v>-37654689.575297311</v>
      </c>
      <c r="U38" s="22">
        <v>-37654689.575297311</v>
      </c>
      <c r="V38" s="22">
        <v>-37654689.575297311</v>
      </c>
      <c r="W38" s="22">
        <v>-37654689.575297311</v>
      </c>
      <c r="X38" s="22">
        <v>-37654689.575297311</v>
      </c>
      <c r="Y38" s="22">
        <v>-37654689.575297311</v>
      </c>
      <c r="Z38" s="22">
        <v>-37654689.575297311</v>
      </c>
      <c r="AA38" s="22">
        <v>-37654689.575297311</v>
      </c>
      <c r="AB38" s="22">
        <v>-37654689.575297311</v>
      </c>
      <c r="AC38" s="22">
        <v>-37654689.575297311</v>
      </c>
      <c r="AD38" s="22">
        <v>-37654689.575297311</v>
      </c>
      <c r="AE38" s="22">
        <v>-37654689.575297311</v>
      </c>
      <c r="AF38" s="22">
        <v>-37654689.575297311</v>
      </c>
      <c r="AG38" s="22">
        <v>2079169606.6401219</v>
      </c>
    </row>
    <row r="39" spans="1:75" x14ac:dyDescent="0.2">
      <c r="D39" s="9"/>
      <c r="E39" s="9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9"/>
    </row>
    <row r="40" spans="1:75" x14ac:dyDescent="0.2">
      <c r="D40" s="9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75" ht="20.25" x14ac:dyDescent="0.3">
      <c r="B41" s="4" t="s">
        <v>177</v>
      </c>
      <c r="C41" s="25"/>
      <c r="D41" s="35"/>
      <c r="E41" s="4"/>
      <c r="F41" s="90">
        <v>1</v>
      </c>
      <c r="G41" s="90">
        <v>1</v>
      </c>
      <c r="H41" s="90">
        <v>1</v>
      </c>
      <c r="I41" s="90">
        <v>1</v>
      </c>
      <c r="J41" s="90">
        <v>1</v>
      </c>
      <c r="K41" s="90">
        <v>1</v>
      </c>
      <c r="L41" s="90">
        <v>1</v>
      </c>
      <c r="M41" s="90">
        <v>1</v>
      </c>
      <c r="N41" s="90">
        <v>1</v>
      </c>
      <c r="O41" s="90">
        <v>1</v>
      </c>
      <c r="P41" s="90">
        <v>1</v>
      </c>
      <c r="Q41" s="90">
        <v>1</v>
      </c>
      <c r="R41" s="90">
        <v>1</v>
      </c>
      <c r="S41" s="90">
        <v>1</v>
      </c>
      <c r="T41" s="90">
        <v>1</v>
      </c>
      <c r="U41" s="90">
        <v>1</v>
      </c>
      <c r="V41" s="90">
        <v>1</v>
      </c>
      <c r="W41" s="90">
        <v>1</v>
      </c>
      <c r="X41" s="90">
        <v>1</v>
      </c>
      <c r="Y41" s="90">
        <v>1</v>
      </c>
      <c r="Z41" s="90">
        <v>1</v>
      </c>
      <c r="AA41" s="90">
        <v>1</v>
      </c>
      <c r="AB41" s="90">
        <v>1</v>
      </c>
      <c r="AC41" s="90">
        <v>1</v>
      </c>
      <c r="AD41" s="90">
        <v>1</v>
      </c>
      <c r="AE41" s="88">
        <v>1</v>
      </c>
      <c r="AF41" s="88">
        <v>1</v>
      </c>
      <c r="AG41" s="88">
        <v>1</v>
      </c>
      <c r="AH41" s="4"/>
      <c r="AI41" s="4"/>
      <c r="AJ41" s="4"/>
      <c r="AK41" s="4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</row>
    <row r="42" spans="1:75" x14ac:dyDescent="0.2">
      <c r="D42" s="9"/>
      <c r="E42" s="95"/>
      <c r="F42" s="91"/>
      <c r="G42" s="91"/>
      <c r="H42" s="91"/>
      <c r="I42" s="91"/>
      <c r="J42" s="91"/>
      <c r="K42" s="91"/>
      <c r="L42" s="91"/>
      <c r="M42" s="91"/>
      <c r="N42" s="91"/>
      <c r="O42" s="91">
        <v>1</v>
      </c>
      <c r="P42" s="91">
        <v>2</v>
      </c>
      <c r="Q42" s="91">
        <v>3</v>
      </c>
      <c r="R42" s="91">
        <v>4</v>
      </c>
      <c r="S42" s="91">
        <v>5</v>
      </c>
      <c r="T42" s="91">
        <v>6</v>
      </c>
      <c r="U42" s="91">
        <v>7</v>
      </c>
      <c r="V42" s="91">
        <v>8</v>
      </c>
      <c r="W42" s="91">
        <v>9</v>
      </c>
      <c r="X42" s="91">
        <v>10</v>
      </c>
      <c r="Y42" s="91">
        <v>11</v>
      </c>
      <c r="Z42" s="91">
        <v>12</v>
      </c>
      <c r="AA42" s="91">
        <v>13</v>
      </c>
      <c r="AB42" s="91">
        <v>14</v>
      </c>
      <c r="AC42" s="91">
        <v>15</v>
      </c>
      <c r="AD42" s="91">
        <v>16</v>
      </c>
      <c r="AE42" s="91">
        <v>17</v>
      </c>
      <c r="AF42" s="91">
        <v>18</v>
      </c>
      <c r="AG42" s="91">
        <v>19</v>
      </c>
      <c r="AI42" s="44"/>
      <c r="AJ42" s="44"/>
    </row>
    <row r="43" spans="1:75" ht="15.75" x14ac:dyDescent="0.25">
      <c r="A43" s="44"/>
      <c r="B43" s="3" t="s">
        <v>178</v>
      </c>
      <c r="C43" s="23" t="s">
        <v>179</v>
      </c>
      <c r="D43" s="10"/>
      <c r="E43" s="3">
        <v>2032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I43" s="3"/>
      <c r="AJ43" s="3"/>
      <c r="AK43" s="3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</row>
    <row r="44" spans="1:75" ht="15.75" x14ac:dyDescent="0.25">
      <c r="B44" s="5" t="s">
        <v>39</v>
      </c>
      <c r="C44" s="8" t="s">
        <v>180</v>
      </c>
      <c r="D44" s="6" t="s">
        <v>172</v>
      </c>
      <c r="E44" s="13" t="s">
        <v>175</v>
      </c>
      <c r="F44" s="5">
        <v>2023</v>
      </c>
      <c r="G44" s="5">
        <v>2024</v>
      </c>
      <c r="H44" s="5">
        <v>2025</v>
      </c>
      <c r="I44" s="5">
        <v>2026</v>
      </c>
      <c r="J44" s="5">
        <v>2027</v>
      </c>
      <c r="K44" s="5">
        <v>2028</v>
      </c>
      <c r="L44" s="5">
        <v>2029</v>
      </c>
      <c r="M44" s="5">
        <v>2030</v>
      </c>
      <c r="N44" s="5">
        <v>2031</v>
      </c>
      <c r="O44" s="5">
        <v>2032</v>
      </c>
      <c r="P44" s="5">
        <v>2033</v>
      </c>
      <c r="Q44" s="5">
        <v>2034</v>
      </c>
      <c r="R44" s="5">
        <v>2035</v>
      </c>
      <c r="S44" s="5">
        <v>2036</v>
      </c>
      <c r="T44" s="5">
        <v>2037</v>
      </c>
      <c r="U44" s="5">
        <v>2038</v>
      </c>
      <c r="V44" s="5">
        <v>2039</v>
      </c>
      <c r="W44" s="5">
        <v>2040</v>
      </c>
      <c r="X44" s="5">
        <v>2041</v>
      </c>
      <c r="Y44" s="5">
        <v>2042</v>
      </c>
      <c r="Z44" s="5">
        <v>2043</v>
      </c>
      <c r="AA44" s="5">
        <v>2044</v>
      </c>
      <c r="AB44" s="5">
        <v>2045</v>
      </c>
      <c r="AC44" s="5">
        <v>2046</v>
      </c>
      <c r="AD44" s="5">
        <v>2047</v>
      </c>
      <c r="AE44" s="5">
        <v>2048</v>
      </c>
      <c r="AF44" s="5">
        <v>2049</v>
      </c>
      <c r="AG44" s="5">
        <v>2050</v>
      </c>
      <c r="AI44" s="5" t="s">
        <v>181</v>
      </c>
      <c r="AJ44" s="5" t="s">
        <v>182</v>
      </c>
      <c r="AK44" s="5" t="s">
        <v>183</v>
      </c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  <c r="BS44" s="58"/>
      <c r="BT44" s="58"/>
      <c r="BU44" s="58"/>
      <c r="BV44" s="58"/>
      <c r="BW44" s="58"/>
    </row>
    <row r="45" spans="1:75" x14ac:dyDescent="0.2">
      <c r="A45" s="115"/>
      <c r="B45" s="14" t="s">
        <v>44</v>
      </c>
      <c r="C45" s="14" t="s">
        <v>115</v>
      </c>
      <c r="D45" s="11" t="s">
        <v>162</v>
      </c>
      <c r="E45" s="19">
        <v>-36550137.948253982</v>
      </c>
      <c r="F45" s="17">
        <v>-22833652.116007909</v>
      </c>
      <c r="G45" s="117">
        <v>-20032628.074801419</v>
      </c>
      <c r="H45" s="17">
        <v>-3797808.5126210786</v>
      </c>
      <c r="I45" s="17">
        <v>-3145698.7533241455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30694566.578142893</v>
      </c>
      <c r="AI45" s="84">
        <v>990147.30897235137</v>
      </c>
      <c r="AJ45" s="84">
        <v>19</v>
      </c>
      <c r="AK45" s="84">
        <v>30694566.578142893</v>
      </c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</row>
    <row r="46" spans="1:75" x14ac:dyDescent="0.2">
      <c r="A46" s="115"/>
      <c r="B46" s="14" t="s">
        <v>44</v>
      </c>
      <c r="C46" s="14" t="s">
        <v>117</v>
      </c>
      <c r="D46" s="11" t="s">
        <v>162</v>
      </c>
      <c r="E46" s="19">
        <v>-190613517.46102577</v>
      </c>
      <c r="F46" s="17">
        <v>0</v>
      </c>
      <c r="G46" s="117">
        <v>0</v>
      </c>
      <c r="H46" s="17">
        <v>0</v>
      </c>
      <c r="I46" s="17">
        <v>0</v>
      </c>
      <c r="J46" s="17">
        <v>-2001563.1450595085</v>
      </c>
      <c r="K46" s="17">
        <v>-60117611.050356291</v>
      </c>
      <c r="L46" s="17">
        <v>-202730822.82942283</v>
      </c>
      <c r="M46" s="17">
        <v>-85313529.107796714</v>
      </c>
      <c r="N46" s="17">
        <v>-4127767.8955166186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186002929.3647798</v>
      </c>
      <c r="AI46" s="84">
        <v>8857282.3507038001</v>
      </c>
      <c r="AJ46" s="84">
        <v>19</v>
      </c>
      <c r="AK46" s="84">
        <v>186002929.3647798</v>
      </c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</row>
    <row r="47" spans="1:75" x14ac:dyDescent="0.2">
      <c r="A47" s="115"/>
      <c r="B47" s="14" t="s">
        <v>44</v>
      </c>
      <c r="C47" s="14" t="s">
        <v>118</v>
      </c>
      <c r="D47" s="11" t="s">
        <v>162</v>
      </c>
      <c r="E47" s="19">
        <v>-388866576.84731406</v>
      </c>
      <c r="F47" s="17">
        <v>0</v>
      </c>
      <c r="G47" s="117">
        <v>0</v>
      </c>
      <c r="H47" s="17">
        <v>0</v>
      </c>
      <c r="I47" s="17">
        <v>0</v>
      </c>
      <c r="J47" s="17">
        <v>-5085059.2851834437</v>
      </c>
      <c r="K47" s="17">
        <v>-152731437.44139647</v>
      </c>
      <c r="L47" s="17">
        <v>-380480245.69737881</v>
      </c>
      <c r="M47" s="17">
        <v>-201790961.52004275</v>
      </c>
      <c r="N47" s="17">
        <v>-10486776.0559984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465356177.60000002</v>
      </c>
      <c r="AI47" s="84">
        <v>15011489.6</v>
      </c>
      <c r="AJ47" s="84">
        <v>19</v>
      </c>
      <c r="AK47" s="84">
        <v>465356177.60000002</v>
      </c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</row>
    <row r="48" spans="1:75" x14ac:dyDescent="0.2">
      <c r="A48" s="115"/>
      <c r="B48" s="14" t="s">
        <v>44</v>
      </c>
      <c r="C48" s="14" t="s">
        <v>119</v>
      </c>
      <c r="D48" s="11" t="s">
        <v>162</v>
      </c>
      <c r="E48" s="19">
        <v>-129941788.95213421</v>
      </c>
      <c r="F48" s="17">
        <v>0</v>
      </c>
      <c r="G48" s="117">
        <v>-163349999.99999997</v>
      </c>
      <c r="H48" s="17">
        <v>-18150000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112529999.99999999</v>
      </c>
      <c r="AI48" s="84">
        <v>3629999.9999999995</v>
      </c>
      <c r="AJ48" s="84">
        <v>19</v>
      </c>
      <c r="AK48" s="84">
        <v>112529999.99999999</v>
      </c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</row>
    <row r="49" spans="1:75" x14ac:dyDescent="0.2">
      <c r="A49" s="115"/>
      <c r="B49" s="14" t="s">
        <v>44</v>
      </c>
      <c r="C49" s="14" t="s">
        <v>120</v>
      </c>
      <c r="D49" s="11" t="s">
        <v>162</v>
      </c>
      <c r="E49" s="19">
        <v>-98508277.75763604</v>
      </c>
      <c r="F49" s="17">
        <v>0</v>
      </c>
      <c r="G49" s="117">
        <v>0</v>
      </c>
      <c r="H49" s="17">
        <v>0</v>
      </c>
      <c r="I49" s="17">
        <v>0</v>
      </c>
      <c r="J49" s="17">
        <v>-1034399.5581702887</v>
      </c>
      <c r="K49" s="17">
        <v>-31068532.84256139</v>
      </c>
      <c r="L49" s="17">
        <v>-104770451.07463713</v>
      </c>
      <c r="M49" s="17">
        <v>-44089679.125476338</v>
      </c>
      <c r="N49" s="17">
        <v>-2133213.3826959268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96125544.891359046</v>
      </c>
      <c r="AI49" s="84">
        <v>4577406.8995885262</v>
      </c>
      <c r="AJ49" s="84">
        <v>19</v>
      </c>
      <c r="AK49" s="84">
        <v>96125544.891359046</v>
      </c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</row>
    <row r="50" spans="1:75" x14ac:dyDescent="0.2">
      <c r="A50" s="115"/>
      <c r="B50" s="14" t="s">
        <v>44</v>
      </c>
      <c r="C50" s="14" t="s">
        <v>121</v>
      </c>
      <c r="D50" s="11" t="s">
        <v>162</v>
      </c>
      <c r="E50" s="19">
        <v>-37846136.855460651</v>
      </c>
      <c r="F50" s="17">
        <v>0</v>
      </c>
      <c r="G50" s="117">
        <v>0</v>
      </c>
      <c r="H50" s="17">
        <v>-35908505.957529098</v>
      </c>
      <c r="I50" s="17">
        <v>-29742769.296805304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65651275.254334405</v>
      </c>
      <c r="AI50" s="84">
        <v>0</v>
      </c>
      <c r="AJ50" s="84">
        <v>19</v>
      </c>
      <c r="AK50" s="84">
        <v>65651275.254334405</v>
      </c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</row>
    <row r="51" spans="1:75" x14ac:dyDescent="0.2">
      <c r="A51" s="115"/>
      <c r="B51" s="14" t="s">
        <v>44</v>
      </c>
      <c r="C51" s="14" t="s">
        <v>123</v>
      </c>
      <c r="D51" s="11" t="s">
        <v>162</v>
      </c>
      <c r="E51" s="19">
        <v>-42140775.709642559</v>
      </c>
      <c r="F51" s="17">
        <v>0</v>
      </c>
      <c r="G51" s="117">
        <v>0</v>
      </c>
      <c r="H51" s="17">
        <v>0</v>
      </c>
      <c r="I51" s="17">
        <v>-66479309.356641352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41217171.801117644</v>
      </c>
      <c r="AI51" s="84">
        <v>1329586.187132827</v>
      </c>
      <c r="AJ51" s="84">
        <v>19</v>
      </c>
      <c r="AK51" s="84">
        <v>41217171.801117644</v>
      </c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</row>
    <row r="52" spans="1:75" x14ac:dyDescent="0.2">
      <c r="A52" s="115"/>
      <c r="B52" s="14" t="s">
        <v>44</v>
      </c>
      <c r="C52" s="14" t="s">
        <v>124</v>
      </c>
      <c r="D52" s="11" t="s">
        <v>162</v>
      </c>
      <c r="E52" s="19">
        <v>-44456177.053385422</v>
      </c>
      <c r="F52" s="17">
        <v>-27772723.667466972</v>
      </c>
      <c r="G52" s="117">
        <v>-24365819.406723592</v>
      </c>
      <c r="H52" s="17">
        <v>-4619299.8748997161</v>
      </c>
      <c r="I52" s="17">
        <v>-3826134.4165753685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37334006.462758996</v>
      </c>
      <c r="AI52" s="84">
        <v>1204322.7891212581</v>
      </c>
      <c r="AJ52" s="84">
        <v>19</v>
      </c>
      <c r="AK52" s="84">
        <v>37334006.462758996</v>
      </c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</row>
    <row r="53" spans="1:75" x14ac:dyDescent="0.2">
      <c r="A53" s="115"/>
      <c r="B53" s="14" t="s">
        <v>44</v>
      </c>
      <c r="C53" s="14" t="s">
        <v>126</v>
      </c>
      <c r="D53" s="11" t="s">
        <v>162</v>
      </c>
      <c r="E53" s="19">
        <v>-203746797.25618693</v>
      </c>
      <c r="F53" s="17">
        <v>0</v>
      </c>
      <c r="G53" s="117">
        <v>0</v>
      </c>
      <c r="H53" s="17">
        <v>0</v>
      </c>
      <c r="I53" s="17">
        <v>0</v>
      </c>
      <c r="J53" s="17">
        <v>-2139470.9344014907</v>
      </c>
      <c r="K53" s="17">
        <v>-64259717.11427927</v>
      </c>
      <c r="L53" s="17">
        <v>-216698985.50113088</v>
      </c>
      <c r="M53" s="17">
        <v>-91191635.041781276</v>
      </c>
      <c r="N53" s="17">
        <v>-4412171.2863327395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198818539.43591094</v>
      </c>
      <c r="AI53" s="84">
        <v>9467549.4969481416</v>
      </c>
      <c r="AJ53" s="84">
        <v>19</v>
      </c>
      <c r="AK53" s="84">
        <v>198818539.43591094</v>
      </c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</row>
    <row r="54" spans="1:75" x14ac:dyDescent="0.2">
      <c r="A54" s="115"/>
      <c r="B54" s="14" t="s">
        <v>44</v>
      </c>
      <c r="C54" s="14" t="s">
        <v>127</v>
      </c>
      <c r="D54" s="11" t="s">
        <v>162</v>
      </c>
      <c r="E54" s="19">
        <v>-399986045.32585025</v>
      </c>
      <c r="F54" s="17">
        <v>0</v>
      </c>
      <c r="G54" s="117">
        <v>0</v>
      </c>
      <c r="H54" s="17">
        <v>0</v>
      </c>
      <c r="I54" s="17">
        <v>0</v>
      </c>
      <c r="J54" s="17">
        <v>-5230464.3155964492</v>
      </c>
      <c r="K54" s="17">
        <v>-157098725.62049329</v>
      </c>
      <c r="L54" s="17">
        <v>-391359910.73066056</v>
      </c>
      <c r="M54" s="17">
        <v>-207561085.1806232</v>
      </c>
      <c r="N54" s="17">
        <v>-10786640.798146004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478662832.52022207</v>
      </c>
      <c r="AI54" s="84">
        <v>15440736.53291039</v>
      </c>
      <c r="AJ54" s="84">
        <v>19</v>
      </c>
      <c r="AK54" s="84">
        <v>478662832.52022207</v>
      </c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</row>
    <row r="55" spans="1:75" x14ac:dyDescent="0.2">
      <c r="A55" s="115"/>
      <c r="B55" s="14" t="s">
        <v>44</v>
      </c>
      <c r="C55" s="14" t="s">
        <v>128</v>
      </c>
      <c r="D55" s="11" t="s">
        <v>162</v>
      </c>
      <c r="E55" s="19">
        <v>-88048651.887365058</v>
      </c>
      <c r="F55" s="17">
        <v>0</v>
      </c>
      <c r="G55" s="117">
        <v>0</v>
      </c>
      <c r="H55" s="17">
        <v>0</v>
      </c>
      <c r="I55" s="17">
        <v>0</v>
      </c>
      <c r="J55" s="17">
        <v>-924566.83522436186</v>
      </c>
      <c r="K55" s="17">
        <v>-27769670.683272149</v>
      </c>
      <c r="L55" s="17">
        <v>-93645906.564820156</v>
      </c>
      <c r="M55" s="17">
        <v>-39408229.414951563</v>
      </c>
      <c r="N55" s="17">
        <v>-1906708.4189267778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85918918.006527394</v>
      </c>
      <c r="AI55" s="84">
        <v>4091377.0479298756</v>
      </c>
      <c r="AJ55" s="84">
        <v>19</v>
      </c>
      <c r="AK55" s="84">
        <v>85918918.006527394</v>
      </c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</row>
    <row r="56" spans="1:75" x14ac:dyDescent="0.2">
      <c r="A56" s="115"/>
      <c r="B56" s="14" t="s">
        <v>44</v>
      </c>
      <c r="C56" s="14" t="s">
        <v>129</v>
      </c>
      <c r="D56" s="11" t="s">
        <v>162</v>
      </c>
      <c r="E56" s="19">
        <v>-30588884.60691765</v>
      </c>
      <c r="F56" s="17">
        <v>0</v>
      </c>
      <c r="G56" s="117">
        <v>0</v>
      </c>
      <c r="H56" s="17">
        <v>-29022807.51498127</v>
      </c>
      <c r="I56" s="17">
        <v>-24039392.485018726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0</v>
      </c>
      <c r="AG56" s="17">
        <v>53062200</v>
      </c>
      <c r="AI56" s="84">
        <v>0</v>
      </c>
      <c r="AJ56" s="84">
        <v>19</v>
      </c>
      <c r="AK56" s="84">
        <v>53062200</v>
      </c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</row>
    <row r="57" spans="1:75" x14ac:dyDescent="0.2">
      <c r="A57" s="115"/>
      <c r="B57" s="14" t="s">
        <v>44</v>
      </c>
      <c r="C57" s="14" t="s">
        <v>130</v>
      </c>
      <c r="D57" s="11" t="s">
        <v>162</v>
      </c>
      <c r="E57" s="19">
        <v>-7698389.5474788053</v>
      </c>
      <c r="F57" s="17">
        <v>0</v>
      </c>
      <c r="G57" s="117">
        <v>0</v>
      </c>
      <c r="H57" s="17">
        <v>0</v>
      </c>
      <c r="I57" s="17">
        <v>-7567201.8140589576</v>
      </c>
      <c r="J57" s="17">
        <v>-4884798.1859410433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7720240</v>
      </c>
      <c r="AI57" s="84">
        <v>249040</v>
      </c>
      <c r="AJ57" s="84">
        <v>19</v>
      </c>
      <c r="AK57" s="84">
        <v>7720240</v>
      </c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</row>
    <row r="58" spans="1:75" x14ac:dyDescent="0.2">
      <c r="A58" s="115"/>
      <c r="B58" s="14" t="s">
        <v>44</v>
      </c>
      <c r="C58" s="14" t="s">
        <v>131</v>
      </c>
      <c r="D58" s="11" t="s">
        <v>162</v>
      </c>
      <c r="E58" s="19">
        <v>-25497669.331575461</v>
      </c>
      <c r="F58" s="17">
        <v>-367600.00000000006</v>
      </c>
      <c r="G58" s="117">
        <v>-6249200.0000000019</v>
      </c>
      <c r="H58" s="17">
        <v>-20953200.000000004</v>
      </c>
      <c r="I58" s="17">
        <v>-8822400.0000000019</v>
      </c>
      <c r="J58" s="17">
        <v>-367600.00000000006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19299000.000000004</v>
      </c>
      <c r="AI58" s="84">
        <v>919000.00000000023</v>
      </c>
      <c r="AJ58" s="84">
        <v>19</v>
      </c>
      <c r="AK58" s="84">
        <v>19299000.000000004</v>
      </c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</row>
    <row r="59" spans="1:75" x14ac:dyDescent="0.2">
      <c r="A59" s="115"/>
      <c r="B59" s="14" t="s">
        <v>44</v>
      </c>
      <c r="C59" s="14" t="s">
        <v>132</v>
      </c>
      <c r="D59" s="11" t="s">
        <v>162</v>
      </c>
      <c r="E59" s="19">
        <v>-176546701.71738097</v>
      </c>
      <c r="F59" s="17">
        <v>-2621000.0000000005</v>
      </c>
      <c r="G59" s="117">
        <v>-52420000.000000007</v>
      </c>
      <c r="H59" s="17">
        <v>-133671000.00000001</v>
      </c>
      <c r="I59" s="17">
        <v>-70767000.000000015</v>
      </c>
      <c r="J59" s="17">
        <v>-2621000.0000000005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0</v>
      </c>
      <c r="AG59" s="17">
        <v>162502000.00000006</v>
      </c>
      <c r="AI59" s="84">
        <v>5242000.0000000009</v>
      </c>
      <c r="AJ59" s="84">
        <v>19</v>
      </c>
      <c r="AK59" s="84">
        <v>162502000.00000006</v>
      </c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</row>
    <row r="60" spans="1:75" x14ac:dyDescent="0.2">
      <c r="A60" s="115"/>
      <c r="B60" s="14" t="s">
        <v>44</v>
      </c>
      <c r="C60" s="14" t="s">
        <v>133</v>
      </c>
      <c r="D60" s="11" t="s">
        <v>162</v>
      </c>
      <c r="E60" s="19">
        <v>0</v>
      </c>
      <c r="F60" s="17">
        <v>0</v>
      </c>
      <c r="G60" s="1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I60" s="84">
        <v>0</v>
      </c>
      <c r="AJ60" s="84">
        <v>19</v>
      </c>
      <c r="AK60" s="84">
        <v>0</v>
      </c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</row>
    <row r="61" spans="1:75" x14ac:dyDescent="0.2">
      <c r="A61" s="115"/>
      <c r="B61" s="14" t="s">
        <v>44</v>
      </c>
      <c r="C61" s="14" t="s">
        <v>134</v>
      </c>
      <c r="D61" s="11" t="s">
        <v>162</v>
      </c>
      <c r="E61" s="19">
        <v>-10582293.794432379</v>
      </c>
      <c r="F61" s="17">
        <v>-8696636.0137386378</v>
      </c>
      <c r="G61" s="117">
        <v>-7203363.9862613659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15900000.000000004</v>
      </c>
      <c r="AI61" s="84">
        <v>0</v>
      </c>
      <c r="AJ61" s="84">
        <v>19</v>
      </c>
      <c r="AK61" s="84">
        <v>15900000.000000004</v>
      </c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</row>
    <row r="62" spans="1:75" x14ac:dyDescent="0.2">
      <c r="A62" s="115"/>
      <c r="B62" s="14" t="s">
        <v>44</v>
      </c>
      <c r="C62" s="14" t="s">
        <v>135</v>
      </c>
      <c r="D62" s="11" t="s">
        <v>162</v>
      </c>
      <c r="E62" s="19">
        <v>0</v>
      </c>
      <c r="F62" s="17">
        <v>0</v>
      </c>
      <c r="G62" s="1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I62" s="84">
        <v>0</v>
      </c>
      <c r="AJ62" s="84">
        <v>19</v>
      </c>
      <c r="AK62" s="84">
        <v>0</v>
      </c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</row>
    <row r="63" spans="1:75" x14ac:dyDescent="0.2">
      <c r="A63" s="115"/>
      <c r="B63" s="14"/>
      <c r="C63" s="14"/>
      <c r="D63" s="11"/>
      <c r="E63" s="19"/>
      <c r="F63" s="12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I63" s="84"/>
      <c r="AJ63" s="84"/>
      <c r="AK63" s="8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</row>
    <row r="64" spans="1:75" x14ac:dyDescent="0.2">
      <c r="A64" s="115"/>
      <c r="B64" s="14" t="s">
        <v>46</v>
      </c>
      <c r="C64" s="14" t="s">
        <v>115</v>
      </c>
      <c r="D64" s="11" t="s">
        <v>162</v>
      </c>
      <c r="E64" s="19">
        <v>-36550137.617050067</v>
      </c>
      <c r="F64" s="17">
        <v>-22833651.909097739</v>
      </c>
      <c r="G64" s="117">
        <v>-20032627.8932731</v>
      </c>
      <c r="H64" s="17">
        <v>-3797808.4782067318</v>
      </c>
      <c r="I64" s="17">
        <v>-3145698.724818978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30694566.300000004</v>
      </c>
      <c r="AI64" s="84">
        <v>990147.30000000016</v>
      </c>
      <c r="AJ64" s="84">
        <v>19</v>
      </c>
      <c r="AK64" s="84">
        <v>30694566.300000004</v>
      </c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</row>
    <row r="65" spans="1:75" x14ac:dyDescent="0.2">
      <c r="A65" s="115"/>
      <c r="B65" s="14" t="s">
        <v>46</v>
      </c>
      <c r="C65" s="14" t="s">
        <v>117</v>
      </c>
      <c r="D65" s="11" t="s">
        <v>162</v>
      </c>
      <c r="E65" s="19">
        <v>-190613517.44587961</v>
      </c>
      <c r="F65" s="17">
        <v>0</v>
      </c>
      <c r="G65" s="117">
        <v>0</v>
      </c>
      <c r="H65" s="17">
        <v>0</v>
      </c>
      <c r="I65" s="17">
        <v>0</v>
      </c>
      <c r="J65" s="17">
        <v>-2001563.1449004642</v>
      </c>
      <c r="K65" s="17">
        <v>-60117611.045579344</v>
      </c>
      <c r="L65" s="17">
        <v>-202730822.81331384</v>
      </c>
      <c r="M65" s="17">
        <v>-85313529.101017699</v>
      </c>
      <c r="N65" s="17">
        <v>-4127767.8951886264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186002929.34999999</v>
      </c>
      <c r="AI65" s="84">
        <v>8857282.3499999996</v>
      </c>
      <c r="AJ65" s="84">
        <v>19</v>
      </c>
      <c r="AK65" s="84">
        <v>186002929.34999999</v>
      </c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</row>
    <row r="66" spans="1:75" x14ac:dyDescent="0.2">
      <c r="A66" s="115"/>
      <c r="B66" s="14" t="s">
        <v>46</v>
      </c>
      <c r="C66" s="14" t="s">
        <v>118</v>
      </c>
      <c r="D66" s="11" t="s">
        <v>162</v>
      </c>
      <c r="E66" s="19">
        <v>-430357634.45411557</v>
      </c>
      <c r="F66" s="17">
        <v>0</v>
      </c>
      <c r="G66" s="117">
        <v>0</v>
      </c>
      <c r="H66" s="17">
        <v>0</v>
      </c>
      <c r="I66" s="17">
        <v>0</v>
      </c>
      <c r="J66" s="17">
        <v>-5627621.9539683955</v>
      </c>
      <c r="K66" s="17">
        <v>-169027486.64322531</v>
      </c>
      <c r="L66" s="17">
        <v>-421076503.46904743</v>
      </c>
      <c r="M66" s="17">
        <v>-223321535.00578454</v>
      </c>
      <c r="N66" s="17">
        <v>-11605687.927974217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515008477.69999993</v>
      </c>
      <c r="AI66" s="84">
        <v>16613176.699999997</v>
      </c>
      <c r="AJ66" s="84">
        <v>19</v>
      </c>
      <c r="AK66" s="84">
        <v>515008477.69999993</v>
      </c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</row>
    <row r="67" spans="1:75" x14ac:dyDescent="0.2">
      <c r="A67" s="115"/>
      <c r="B67" s="14" t="s">
        <v>46</v>
      </c>
      <c r="C67" s="14" t="s">
        <v>119</v>
      </c>
      <c r="D67" s="11" t="s">
        <v>162</v>
      </c>
      <c r="E67" s="19">
        <v>-129941788.95213424</v>
      </c>
      <c r="F67" s="17">
        <v>0</v>
      </c>
      <c r="G67" s="117">
        <v>-163350000</v>
      </c>
      <c r="H67" s="17">
        <v>-18150000.000000004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112530000</v>
      </c>
      <c r="AI67" s="84">
        <v>3630000</v>
      </c>
      <c r="AJ67" s="84">
        <v>19</v>
      </c>
      <c r="AK67" s="84">
        <v>112530000</v>
      </c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</row>
    <row r="68" spans="1:75" x14ac:dyDescent="0.2">
      <c r="A68" s="115"/>
      <c r="B68" s="14" t="s">
        <v>46</v>
      </c>
      <c r="C68" s="14" t="s">
        <v>120</v>
      </c>
      <c r="D68" s="11" t="s">
        <v>162</v>
      </c>
      <c r="E68" s="19">
        <v>-98508277.76649119</v>
      </c>
      <c r="F68" s="17">
        <v>0</v>
      </c>
      <c r="G68" s="117">
        <v>0</v>
      </c>
      <c r="H68" s="17">
        <v>0</v>
      </c>
      <c r="I68" s="17">
        <v>0</v>
      </c>
      <c r="J68" s="17">
        <v>-1034399.5582632733</v>
      </c>
      <c r="K68" s="17">
        <v>-31068532.845354211</v>
      </c>
      <c r="L68" s="17">
        <v>-104770451.08405519</v>
      </c>
      <c r="M68" s="17">
        <v>-44089679.129439659</v>
      </c>
      <c r="N68" s="17">
        <v>-2133213.3828876866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96125544.899999991</v>
      </c>
      <c r="AI68" s="84">
        <v>4577406.9000000004</v>
      </c>
      <c r="AJ68" s="84">
        <v>19</v>
      </c>
      <c r="AK68" s="84">
        <v>96125544.899999991</v>
      </c>
      <c r="AL68" s="44"/>
      <c r="AM68" s="91"/>
      <c r="AN68" s="44"/>
      <c r="AO68" s="44"/>
      <c r="AP68" s="44"/>
      <c r="BW68" s="44"/>
    </row>
    <row r="69" spans="1:75" x14ac:dyDescent="0.2">
      <c r="A69" s="115"/>
      <c r="B69" s="14" t="s">
        <v>46</v>
      </c>
      <c r="C69" s="14" t="s">
        <v>121</v>
      </c>
      <c r="D69" s="11" t="s">
        <v>162</v>
      </c>
      <c r="E69" s="19">
        <v>-41415934.633743502</v>
      </c>
      <c r="F69" s="17">
        <v>0</v>
      </c>
      <c r="G69" s="117">
        <v>0</v>
      </c>
      <c r="H69" s="17">
        <v>-39295538.70219744</v>
      </c>
      <c r="I69" s="17">
        <v>-32548225.297802556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71843764</v>
      </c>
      <c r="AI69" s="84">
        <v>0</v>
      </c>
      <c r="AJ69" s="84">
        <v>19</v>
      </c>
      <c r="AK69" s="84">
        <v>71843764</v>
      </c>
      <c r="AL69" s="44"/>
      <c r="AM69" s="91"/>
      <c r="AN69" s="44"/>
      <c r="AO69" s="44"/>
      <c r="AP69" s="44"/>
      <c r="BW69" s="44"/>
    </row>
    <row r="70" spans="1:75" x14ac:dyDescent="0.2">
      <c r="A70" s="115"/>
      <c r="B70" s="14" t="s">
        <v>46</v>
      </c>
      <c r="C70" s="14" t="s">
        <v>123</v>
      </c>
      <c r="D70" s="11" t="s">
        <v>162</v>
      </c>
      <c r="E70" s="19">
        <v>-46418639.856616586</v>
      </c>
      <c r="F70" s="17">
        <v>0</v>
      </c>
      <c r="G70" s="117">
        <v>0</v>
      </c>
      <c r="H70" s="17">
        <v>0</v>
      </c>
      <c r="I70" s="17">
        <v>-73227867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45401277.539999999</v>
      </c>
      <c r="AI70" s="84">
        <v>1464557.34</v>
      </c>
      <c r="AJ70" s="84">
        <v>19</v>
      </c>
      <c r="AK70" s="84">
        <v>45401277.539999999</v>
      </c>
      <c r="AL70" s="44"/>
      <c r="AM70" s="91"/>
      <c r="AN70" s="44"/>
      <c r="AO70" s="44"/>
      <c r="AP70" s="44"/>
      <c r="BW70" s="44"/>
    </row>
    <row r="71" spans="1:75" x14ac:dyDescent="0.2">
      <c r="A71" s="115"/>
      <c r="B71" s="14" t="s">
        <v>46</v>
      </c>
      <c r="C71" s="14" t="s">
        <v>124</v>
      </c>
      <c r="D71" s="11" t="s">
        <v>162</v>
      </c>
      <c r="E71" s="19">
        <v>-44456177.053385422</v>
      </c>
      <c r="F71" s="17">
        <v>-27772723.667466972</v>
      </c>
      <c r="G71" s="117">
        <v>-24365819.406723592</v>
      </c>
      <c r="H71" s="17">
        <v>-4619299.8748997161</v>
      </c>
      <c r="I71" s="17">
        <v>-3826134.4165753685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7">
        <v>0</v>
      </c>
      <c r="AG71" s="17">
        <v>37334006.462758996</v>
      </c>
      <c r="AI71" s="84">
        <v>1204322.7891212581</v>
      </c>
      <c r="AJ71" s="84">
        <v>19</v>
      </c>
      <c r="AK71" s="84">
        <v>37334006.462758996</v>
      </c>
      <c r="AL71" s="44"/>
      <c r="AM71" s="91"/>
      <c r="AN71" s="44"/>
      <c r="AO71" s="44"/>
      <c r="AP71" s="44"/>
      <c r="BW71" s="44"/>
    </row>
    <row r="72" spans="1:75" x14ac:dyDescent="0.2">
      <c r="A72" s="115"/>
      <c r="B72" s="14" t="s">
        <v>46</v>
      </c>
      <c r="C72" s="14" t="s">
        <v>126</v>
      </c>
      <c r="D72" s="11" t="s">
        <v>162</v>
      </c>
      <c r="E72" s="19">
        <v>-203746797.25618693</v>
      </c>
      <c r="F72" s="17">
        <v>0</v>
      </c>
      <c r="G72" s="117">
        <v>0</v>
      </c>
      <c r="H72" s="17">
        <v>0</v>
      </c>
      <c r="I72" s="17">
        <v>0</v>
      </c>
      <c r="J72" s="17">
        <v>-2139470.9344014907</v>
      </c>
      <c r="K72" s="17">
        <v>-64259717.11427927</v>
      </c>
      <c r="L72" s="17">
        <v>-216698985.50113088</v>
      </c>
      <c r="M72" s="17">
        <v>-91191635.041781276</v>
      </c>
      <c r="N72" s="17">
        <v>-4412171.2863327395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198818539.43591094</v>
      </c>
      <c r="AI72" s="84">
        <v>9467549.4969481416</v>
      </c>
      <c r="AJ72" s="84">
        <v>19</v>
      </c>
      <c r="AK72" s="84">
        <v>198818539.43591094</v>
      </c>
      <c r="AL72" s="44"/>
      <c r="AM72" s="91"/>
      <c r="AN72" s="44"/>
      <c r="AO72" s="44"/>
      <c r="AP72" s="44"/>
      <c r="BW72" s="44"/>
    </row>
    <row r="73" spans="1:75" x14ac:dyDescent="0.2">
      <c r="A73" s="115"/>
      <c r="B73" s="14" t="s">
        <v>46</v>
      </c>
      <c r="C73" s="14" t="s">
        <v>127</v>
      </c>
      <c r="D73" s="11" t="s">
        <v>162</v>
      </c>
      <c r="E73" s="19">
        <v>-399986045.32585025</v>
      </c>
      <c r="F73" s="17">
        <v>0</v>
      </c>
      <c r="G73" s="117">
        <v>0</v>
      </c>
      <c r="H73" s="17">
        <v>0</v>
      </c>
      <c r="I73" s="17">
        <v>0</v>
      </c>
      <c r="J73" s="17">
        <v>-5230464.3155964492</v>
      </c>
      <c r="K73" s="17">
        <v>-157098725.62049329</v>
      </c>
      <c r="L73" s="17">
        <v>-391359910.73066056</v>
      </c>
      <c r="M73" s="17">
        <v>-207561085.1806232</v>
      </c>
      <c r="N73" s="17">
        <v>-10786640.798146004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478662832.52022207</v>
      </c>
      <c r="AI73" s="84">
        <v>15440736.53291039</v>
      </c>
      <c r="AJ73" s="84">
        <v>19</v>
      </c>
      <c r="AK73" s="84">
        <v>478662832.52022207</v>
      </c>
      <c r="AL73" s="44"/>
      <c r="AM73" s="91"/>
      <c r="AN73" s="44"/>
      <c r="AO73" s="44"/>
      <c r="AP73" s="44"/>
      <c r="BW73" s="44"/>
    </row>
    <row r="74" spans="1:75" x14ac:dyDescent="0.2">
      <c r="A74" s="115"/>
      <c r="B74" s="14" t="s">
        <v>46</v>
      </c>
      <c r="C74" s="14" t="s">
        <v>128</v>
      </c>
      <c r="D74" s="11" t="s">
        <v>162</v>
      </c>
      <c r="E74" s="19">
        <v>-88048651.887365058</v>
      </c>
      <c r="F74" s="17">
        <v>0</v>
      </c>
      <c r="G74" s="117">
        <v>0</v>
      </c>
      <c r="H74" s="17">
        <v>0</v>
      </c>
      <c r="I74" s="17">
        <v>0</v>
      </c>
      <c r="J74" s="17">
        <v>-924566.83522436186</v>
      </c>
      <c r="K74" s="17">
        <v>-27769670.683272149</v>
      </c>
      <c r="L74" s="17">
        <v>-93645906.564820156</v>
      </c>
      <c r="M74" s="17">
        <v>-39408229.414951563</v>
      </c>
      <c r="N74" s="17">
        <v>-1906708.4189267778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85918918.006527394</v>
      </c>
      <c r="AI74" s="84">
        <v>4091377.0479298756</v>
      </c>
      <c r="AJ74" s="84">
        <v>19</v>
      </c>
      <c r="AK74" s="84">
        <v>85918918.006527394</v>
      </c>
      <c r="AL74" s="44"/>
      <c r="AM74" s="91"/>
      <c r="AN74" s="44"/>
      <c r="AO74" s="44"/>
      <c r="AP74" s="44"/>
      <c r="BW74" s="44"/>
    </row>
    <row r="75" spans="1:75" x14ac:dyDescent="0.2">
      <c r="A75" s="115"/>
      <c r="B75" s="14" t="s">
        <v>46</v>
      </c>
      <c r="C75" s="14" t="s">
        <v>129</v>
      </c>
      <c r="D75" s="11" t="s">
        <v>162</v>
      </c>
      <c r="E75" s="19">
        <v>-30588884.60691765</v>
      </c>
      <c r="F75" s="17">
        <v>0</v>
      </c>
      <c r="G75" s="117">
        <v>0</v>
      </c>
      <c r="H75" s="17">
        <v>-29022807.51498127</v>
      </c>
      <c r="I75" s="17">
        <v>-24039392.485018726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53062200</v>
      </c>
      <c r="AI75" s="84">
        <v>0</v>
      </c>
      <c r="AJ75" s="84">
        <v>19</v>
      </c>
      <c r="AK75" s="84">
        <v>53062200</v>
      </c>
      <c r="AL75" s="44"/>
      <c r="AM75" s="91"/>
      <c r="AN75" s="44"/>
      <c r="AO75" s="44"/>
      <c r="AP75" s="44"/>
      <c r="BW75" s="44"/>
    </row>
    <row r="76" spans="1:75" x14ac:dyDescent="0.2">
      <c r="A76" s="115"/>
      <c r="B76" s="14" t="s">
        <v>46</v>
      </c>
      <c r="C76" s="14" t="s">
        <v>130</v>
      </c>
      <c r="D76" s="11" t="s">
        <v>162</v>
      </c>
      <c r="E76" s="19">
        <v>-7698389.5474788053</v>
      </c>
      <c r="F76" s="17">
        <v>0</v>
      </c>
      <c r="G76" s="117">
        <v>0</v>
      </c>
      <c r="H76" s="17">
        <v>0</v>
      </c>
      <c r="I76" s="17">
        <v>-7567201.8140589576</v>
      </c>
      <c r="J76" s="17">
        <v>-4884798.1859410433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7720240</v>
      </c>
      <c r="AI76" s="84">
        <v>249040</v>
      </c>
      <c r="AJ76" s="84">
        <v>19</v>
      </c>
      <c r="AK76" s="84">
        <v>7720240</v>
      </c>
      <c r="AL76" s="44"/>
      <c r="AM76" s="91"/>
      <c r="AN76" s="44"/>
      <c r="AO76" s="44"/>
      <c r="AP76" s="44"/>
      <c r="BW76" s="44"/>
    </row>
    <row r="77" spans="1:75" x14ac:dyDescent="0.2">
      <c r="A77" s="115"/>
      <c r="B77" s="14" t="s">
        <v>46</v>
      </c>
      <c r="C77" s="14" t="s">
        <v>131</v>
      </c>
      <c r="D77" s="11" t="s">
        <v>162</v>
      </c>
      <c r="E77" s="19">
        <v>-25497669.331575461</v>
      </c>
      <c r="F77" s="17">
        <v>-367600.00000000006</v>
      </c>
      <c r="G77" s="117">
        <v>-6249200.0000000019</v>
      </c>
      <c r="H77" s="17">
        <v>-20953200.000000004</v>
      </c>
      <c r="I77" s="17">
        <v>-8822400.0000000019</v>
      </c>
      <c r="J77" s="17">
        <v>-367600.00000000006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7">
        <v>0</v>
      </c>
      <c r="AG77" s="17">
        <v>19299000.000000004</v>
      </c>
      <c r="AI77" s="84">
        <v>919000.00000000023</v>
      </c>
      <c r="AJ77" s="84">
        <v>19</v>
      </c>
      <c r="AK77" s="84">
        <v>19299000.000000004</v>
      </c>
      <c r="AL77" s="44"/>
      <c r="AM77" s="91"/>
      <c r="AN77" s="44"/>
      <c r="AO77" s="44"/>
      <c r="AP77" s="44"/>
      <c r="BW77" s="44"/>
    </row>
    <row r="78" spans="1:75" x14ac:dyDescent="0.2">
      <c r="A78" s="115"/>
      <c r="B78" s="14" t="s">
        <v>46</v>
      </c>
      <c r="C78" s="14" t="s">
        <v>132</v>
      </c>
      <c r="D78" s="11" t="s">
        <v>162</v>
      </c>
      <c r="E78" s="19">
        <v>-176546701.71738097</v>
      </c>
      <c r="F78" s="17">
        <v>-2621000.0000000005</v>
      </c>
      <c r="G78" s="117">
        <v>-52420000.000000007</v>
      </c>
      <c r="H78" s="17">
        <v>-133671000.00000001</v>
      </c>
      <c r="I78" s="17">
        <v>-70767000.000000015</v>
      </c>
      <c r="J78" s="17">
        <v>-2621000.0000000005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162502000.00000006</v>
      </c>
      <c r="AI78" s="84">
        <v>5242000.0000000009</v>
      </c>
      <c r="AJ78" s="84">
        <v>19</v>
      </c>
      <c r="AK78" s="84">
        <v>162502000.00000006</v>
      </c>
      <c r="AL78" s="44"/>
      <c r="AM78" s="91"/>
      <c r="AN78" s="44"/>
      <c r="AO78" s="44"/>
      <c r="AP78" s="44"/>
      <c r="BW78" s="44"/>
    </row>
    <row r="79" spans="1:75" x14ac:dyDescent="0.2">
      <c r="A79" s="115"/>
      <c r="B79" s="14" t="s">
        <v>46</v>
      </c>
      <c r="C79" s="14" t="s">
        <v>133</v>
      </c>
      <c r="D79" s="11" t="s">
        <v>162</v>
      </c>
      <c r="E79" s="19">
        <v>0</v>
      </c>
      <c r="F79" s="17">
        <v>0</v>
      </c>
      <c r="G79" s="1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I79" s="84">
        <v>0</v>
      </c>
      <c r="AJ79" s="84">
        <v>19</v>
      </c>
      <c r="AK79" s="84">
        <v>0</v>
      </c>
      <c r="AL79" s="44"/>
      <c r="AM79" s="91"/>
      <c r="AN79" s="44"/>
      <c r="AO79" s="44"/>
      <c r="AP79" s="44"/>
      <c r="BW79" s="44"/>
    </row>
    <row r="80" spans="1:75" x14ac:dyDescent="0.2">
      <c r="A80" s="115"/>
      <c r="B80" s="14" t="s">
        <v>46</v>
      </c>
      <c r="C80" s="14" t="s">
        <v>134</v>
      </c>
      <c r="D80" s="11" t="s">
        <v>162</v>
      </c>
      <c r="E80" s="19">
        <v>-10582293.794432379</v>
      </c>
      <c r="F80" s="17">
        <v>-8696636.0137386378</v>
      </c>
      <c r="G80" s="117">
        <v>-7203363.9862613659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15900000.000000004</v>
      </c>
      <c r="AI80" s="84">
        <v>0</v>
      </c>
      <c r="AJ80" s="84">
        <v>19</v>
      </c>
      <c r="AK80" s="84">
        <v>15900000.000000004</v>
      </c>
      <c r="AL80" s="44"/>
      <c r="AM80" s="91"/>
      <c r="AN80" s="44"/>
      <c r="AO80" s="44"/>
      <c r="AP80" s="44"/>
      <c r="BW80" s="44"/>
    </row>
    <row r="81" spans="1:77" x14ac:dyDescent="0.2">
      <c r="A81" s="115"/>
      <c r="B81" s="14" t="s">
        <v>46</v>
      </c>
      <c r="C81" s="14" t="s">
        <v>135</v>
      </c>
      <c r="D81" s="11" t="s">
        <v>162</v>
      </c>
      <c r="E81" s="19">
        <v>0</v>
      </c>
      <c r="F81" s="17">
        <v>0</v>
      </c>
      <c r="G81" s="1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I81" s="84">
        <v>0</v>
      </c>
      <c r="AJ81" s="84">
        <v>19</v>
      </c>
      <c r="AK81" s="84">
        <v>0</v>
      </c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W81" s="44"/>
    </row>
    <row r="82" spans="1:77" x14ac:dyDescent="0.2">
      <c r="A82" s="115"/>
      <c r="B82" s="14"/>
      <c r="C82" s="14"/>
      <c r="D82" s="11"/>
      <c r="E82" s="19"/>
      <c r="F82" s="124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I82" s="84"/>
      <c r="AJ82" s="84"/>
      <c r="AK82" s="8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W82" s="44"/>
    </row>
    <row r="83" spans="1:77" collapsed="1" x14ac:dyDescent="0.2">
      <c r="D83" s="9"/>
      <c r="E83" s="91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</row>
    <row r="84" spans="1:77" ht="15.75" x14ac:dyDescent="0.25">
      <c r="B84" s="18" t="s">
        <v>54</v>
      </c>
      <c r="C84" s="23"/>
      <c r="D84" s="10"/>
      <c r="E84" s="3"/>
      <c r="F84" s="126">
        <v>1.1130249999999999</v>
      </c>
      <c r="G84" s="126">
        <v>1.1742413749999998</v>
      </c>
      <c r="H84" s="126">
        <v>1.2388246506249998</v>
      </c>
      <c r="I84" s="126">
        <v>1.3069600064093747</v>
      </c>
      <c r="J84" s="126">
        <v>1.3788428067618903</v>
      </c>
      <c r="K84" s="126">
        <v>1.4546791611337941</v>
      </c>
      <c r="L84" s="126">
        <v>1.5346865149961528</v>
      </c>
      <c r="M84" s="126">
        <v>1.6190942733209412</v>
      </c>
      <c r="N84" s="126">
        <v>1.708144458353593</v>
      </c>
      <c r="O84" s="126">
        <v>1.8020924035630403</v>
      </c>
      <c r="P84" s="126">
        <v>1.9012074857590076</v>
      </c>
      <c r="Q84" s="126">
        <v>2.0057738974757529</v>
      </c>
      <c r="R84" s="126">
        <v>2.1160914618369193</v>
      </c>
      <c r="S84" s="126">
        <v>2.2324764922379496</v>
      </c>
      <c r="T84" s="126">
        <v>2.3552626993110368</v>
      </c>
      <c r="U84" s="126">
        <v>2.4848021477731437</v>
      </c>
      <c r="V84" s="126">
        <v>2.6214662659006667</v>
      </c>
      <c r="W84" s="126">
        <v>2.7656469105252031</v>
      </c>
      <c r="X84" s="126">
        <v>2.9177574906040893</v>
      </c>
      <c r="Y84" s="126">
        <v>3.078234152587314</v>
      </c>
      <c r="Z84" s="126">
        <v>3.2475370309796161</v>
      </c>
      <c r="AA84" s="126">
        <v>3.4261515676834948</v>
      </c>
      <c r="AB84" s="126">
        <v>3.6145899039060869</v>
      </c>
      <c r="AC84" s="126">
        <v>3.8133923486209218</v>
      </c>
      <c r="AD84" s="126">
        <v>4.0231289277950726</v>
      </c>
      <c r="AE84" s="126">
        <v>4.2444010188238011</v>
      </c>
      <c r="AF84" s="126">
        <v>4.47784307485911</v>
      </c>
      <c r="AG84" s="126">
        <v>4.7241244439763603</v>
      </c>
      <c r="AH84" s="44"/>
    </row>
    <row r="85" spans="1:77" ht="15.75" x14ac:dyDescent="0.25">
      <c r="B85" s="5" t="s">
        <v>39</v>
      </c>
      <c r="C85" s="8"/>
      <c r="D85" s="6" t="s">
        <v>172</v>
      </c>
      <c r="E85" s="6" t="s">
        <v>175</v>
      </c>
      <c r="F85" s="5">
        <v>2023</v>
      </c>
      <c r="G85" s="5">
        <v>2024</v>
      </c>
      <c r="H85" s="5">
        <v>2025</v>
      </c>
      <c r="I85" s="5">
        <v>2026</v>
      </c>
      <c r="J85" s="5">
        <v>2027</v>
      </c>
      <c r="K85" s="5">
        <v>2028</v>
      </c>
      <c r="L85" s="5">
        <v>2029</v>
      </c>
      <c r="M85" s="5">
        <v>2030</v>
      </c>
      <c r="N85" s="5">
        <v>2031</v>
      </c>
      <c r="O85" s="5">
        <v>2032</v>
      </c>
      <c r="P85" s="5">
        <v>2033</v>
      </c>
      <c r="Q85" s="5">
        <v>2034</v>
      </c>
      <c r="R85" s="5">
        <v>2035</v>
      </c>
      <c r="S85" s="5">
        <v>2036</v>
      </c>
      <c r="T85" s="5">
        <v>2037</v>
      </c>
      <c r="U85" s="5">
        <v>2038</v>
      </c>
      <c r="V85" s="5">
        <v>2039</v>
      </c>
      <c r="W85" s="5">
        <v>2040</v>
      </c>
      <c r="X85" s="5">
        <v>2041</v>
      </c>
      <c r="Y85" s="5">
        <v>2042</v>
      </c>
      <c r="Z85" s="5">
        <v>2043</v>
      </c>
      <c r="AA85" s="5">
        <v>2044</v>
      </c>
      <c r="AB85" s="5">
        <v>2045</v>
      </c>
      <c r="AC85" s="5">
        <v>2046</v>
      </c>
      <c r="AD85" s="5">
        <v>2047</v>
      </c>
      <c r="AE85" s="5">
        <v>2048</v>
      </c>
      <c r="AF85" s="5">
        <v>2049</v>
      </c>
      <c r="AG85" s="5">
        <v>2050</v>
      </c>
    </row>
    <row r="86" spans="1:77" x14ac:dyDescent="0.2">
      <c r="A86" s="115"/>
      <c r="B86" s="14" t="s">
        <v>44</v>
      </c>
      <c r="C86" s="50" t="s">
        <v>45</v>
      </c>
      <c r="D86" s="11" t="s">
        <v>162</v>
      </c>
      <c r="E86" s="19">
        <v>-1911618822.0520399</v>
      </c>
      <c r="F86" s="17">
        <v>-62291611.797213517</v>
      </c>
      <c r="G86" s="17">
        <v>-273621011.46778631</v>
      </c>
      <c r="H86" s="17">
        <v>-246122621.86003119</v>
      </c>
      <c r="I86" s="17">
        <v>-214389906.12242389</v>
      </c>
      <c r="J86" s="17">
        <v>-24288922.259576585</v>
      </c>
      <c r="K86" s="17">
        <v>-493045694.75235885</v>
      </c>
      <c r="L86" s="17">
        <v>-1389686322.3980501</v>
      </c>
      <c r="M86" s="17">
        <v>-669355119.39067185</v>
      </c>
      <c r="N86" s="17">
        <v>-33853277.837616466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2056795401.9151535</v>
      </c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Y86" s="44"/>
    </row>
    <row r="87" spans="1:77" x14ac:dyDescent="0.2">
      <c r="A87" s="115"/>
      <c r="B87" s="14" t="s">
        <v>46</v>
      </c>
      <c r="C87" s="50" t="s">
        <v>47</v>
      </c>
      <c r="D87" s="11" t="s">
        <v>162</v>
      </c>
      <c r="E87" s="19">
        <v>-1960957541.2466035</v>
      </c>
      <c r="F87" s="17">
        <v>-62291611.590303354</v>
      </c>
      <c r="G87" s="17">
        <v>-273621011.28625804</v>
      </c>
      <c r="H87" s="17">
        <v>-249509654.57028517</v>
      </c>
      <c r="I87" s="17">
        <v>-223943919.73827463</v>
      </c>
      <c r="J87" s="17">
        <v>-24831484.928295478</v>
      </c>
      <c r="K87" s="17">
        <v>-509341743.95220351</v>
      </c>
      <c r="L87" s="17">
        <v>-1430282580.163028</v>
      </c>
      <c r="M87" s="17">
        <v>-690885692.87359786</v>
      </c>
      <c r="N87" s="17">
        <v>-34972189.709456049</v>
      </c>
      <c r="O87" s="17">
        <v>0</v>
      </c>
      <c r="P87" s="17">
        <v>0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7">
        <v>0</v>
      </c>
      <c r="AG87" s="17">
        <v>2116824296.2154193</v>
      </c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Y87" s="44"/>
    </row>
    <row r="88" spans="1:77" collapsed="1" x14ac:dyDescent="0.2">
      <c r="D88" s="9"/>
      <c r="E88" s="47"/>
      <c r="O88">
        <v>1</v>
      </c>
      <c r="P88">
        <v>2</v>
      </c>
      <c r="Q88">
        <v>3</v>
      </c>
      <c r="R88">
        <v>4</v>
      </c>
      <c r="S88">
        <v>5</v>
      </c>
      <c r="T88">
        <v>6</v>
      </c>
      <c r="U88">
        <v>7</v>
      </c>
      <c r="V88">
        <v>8</v>
      </c>
      <c r="W88">
        <v>9</v>
      </c>
      <c r="X88">
        <v>10</v>
      </c>
      <c r="Y88">
        <v>11</v>
      </c>
      <c r="Z88">
        <v>12</v>
      </c>
      <c r="AA88">
        <v>13</v>
      </c>
      <c r="AB88">
        <v>14</v>
      </c>
      <c r="AC88">
        <v>15</v>
      </c>
      <c r="AD88">
        <v>16</v>
      </c>
      <c r="AE88">
        <v>17</v>
      </c>
      <c r="AF88">
        <v>18</v>
      </c>
      <c r="AG88">
        <v>19</v>
      </c>
    </row>
    <row r="89" spans="1:77" ht="15.75" x14ac:dyDescent="0.25">
      <c r="B89" s="18" t="s">
        <v>60</v>
      </c>
      <c r="C89" s="23"/>
      <c r="D89" s="10"/>
      <c r="E89" s="1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</row>
    <row r="90" spans="1:77" ht="15.75" x14ac:dyDescent="0.25">
      <c r="B90" s="5" t="s">
        <v>39</v>
      </c>
      <c r="C90" s="8"/>
      <c r="D90" s="6" t="s">
        <v>172</v>
      </c>
      <c r="E90" s="6" t="s">
        <v>175</v>
      </c>
      <c r="F90" s="5">
        <v>2023</v>
      </c>
      <c r="G90" s="5">
        <v>2024</v>
      </c>
      <c r="H90" s="5">
        <v>2025</v>
      </c>
      <c r="I90" s="5">
        <v>2026</v>
      </c>
      <c r="J90" s="5">
        <v>2027</v>
      </c>
      <c r="K90" s="5">
        <v>2028</v>
      </c>
      <c r="L90" s="5">
        <v>2029</v>
      </c>
      <c r="M90" s="5">
        <v>2030</v>
      </c>
      <c r="N90" s="5">
        <v>2031</v>
      </c>
      <c r="O90" s="5">
        <v>2032</v>
      </c>
      <c r="P90" s="5">
        <v>2033</v>
      </c>
      <c r="Q90" s="5">
        <v>2034</v>
      </c>
      <c r="R90" s="5">
        <v>2035</v>
      </c>
      <c r="S90" s="5">
        <v>2036</v>
      </c>
      <c r="T90" s="5">
        <v>2037</v>
      </c>
      <c r="U90" s="5">
        <v>2038</v>
      </c>
      <c r="V90" s="5">
        <v>2039</v>
      </c>
      <c r="W90" s="5">
        <v>2040</v>
      </c>
      <c r="X90" s="5">
        <v>2041</v>
      </c>
      <c r="Y90" s="5">
        <v>2042</v>
      </c>
      <c r="Z90" s="5">
        <v>2043</v>
      </c>
      <c r="AA90" s="5">
        <v>2044</v>
      </c>
      <c r="AB90" s="5">
        <v>2045</v>
      </c>
      <c r="AC90" s="5">
        <v>2046</v>
      </c>
      <c r="AD90" s="5">
        <v>2047</v>
      </c>
      <c r="AE90" s="5">
        <v>2048</v>
      </c>
      <c r="AF90" s="5">
        <v>2049</v>
      </c>
      <c r="AG90" s="5">
        <v>2050</v>
      </c>
    </row>
    <row r="91" spans="1:77" x14ac:dyDescent="0.2">
      <c r="A91" s="115"/>
      <c r="B91" s="14" t="s">
        <v>44</v>
      </c>
      <c r="C91" s="50" t="s">
        <v>45</v>
      </c>
      <c r="D91" s="11" t="s">
        <v>162</v>
      </c>
      <c r="E91" s="19">
        <v>-249395709.90470815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9">
        <v>0</v>
      </c>
      <c r="O91" s="17">
        <v>-36700259.791368298</v>
      </c>
      <c r="P91" s="17">
        <v>-36700259.791368298</v>
      </c>
      <c r="Q91" s="17">
        <v>-36700259.791368298</v>
      </c>
      <c r="R91" s="17">
        <v>-36700259.791368298</v>
      </c>
      <c r="S91" s="17">
        <v>-36700259.791368298</v>
      </c>
      <c r="T91" s="17">
        <v>-36700259.791368298</v>
      </c>
      <c r="U91" s="17">
        <v>-36700259.791368298</v>
      </c>
      <c r="V91" s="17">
        <v>-36700259.791368298</v>
      </c>
      <c r="W91" s="17">
        <v>-36700259.791368298</v>
      </c>
      <c r="X91" s="17">
        <v>-36700259.791368298</v>
      </c>
      <c r="Y91" s="17">
        <v>-36700259.791368298</v>
      </c>
      <c r="Z91" s="17">
        <v>-36700259.791368298</v>
      </c>
      <c r="AA91" s="17">
        <v>-36700259.791368298</v>
      </c>
      <c r="AB91" s="17">
        <v>-36700259.791368298</v>
      </c>
      <c r="AC91" s="17">
        <v>-36700259.791368298</v>
      </c>
      <c r="AD91" s="17">
        <v>-36700259.791368298</v>
      </c>
      <c r="AE91" s="17">
        <v>-36700259.791368298</v>
      </c>
      <c r="AF91" s="17">
        <v>-36700259.791368298</v>
      </c>
      <c r="AG91" s="17">
        <v>-36700259.791368298</v>
      </c>
    </row>
    <row r="92" spans="1:77" x14ac:dyDescent="0.2">
      <c r="A92" s="115"/>
      <c r="B92" s="14" t="s">
        <v>46</v>
      </c>
      <c r="C92" s="50" t="s">
        <v>47</v>
      </c>
      <c r="D92" s="11" t="s">
        <v>162</v>
      </c>
      <c r="E92" s="19">
        <v>-255881513.95269907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9">
        <v>0</v>
      </c>
      <c r="O92" s="17">
        <v>-37654689.575297311</v>
      </c>
      <c r="P92" s="17">
        <v>-37654689.575297311</v>
      </c>
      <c r="Q92" s="17">
        <v>-37654689.575297311</v>
      </c>
      <c r="R92" s="17">
        <v>-37654689.575297311</v>
      </c>
      <c r="S92" s="17">
        <v>-37654689.575297311</v>
      </c>
      <c r="T92" s="17">
        <v>-37654689.575297311</v>
      </c>
      <c r="U92" s="17">
        <v>-37654689.575297311</v>
      </c>
      <c r="V92" s="17">
        <v>-37654689.575297311</v>
      </c>
      <c r="W92" s="17">
        <v>-37654689.575297311</v>
      </c>
      <c r="X92" s="17">
        <v>-37654689.575297311</v>
      </c>
      <c r="Y92" s="17">
        <v>-37654689.575297311</v>
      </c>
      <c r="Z92" s="17">
        <v>-37654689.575297311</v>
      </c>
      <c r="AA92" s="17">
        <v>-37654689.575297311</v>
      </c>
      <c r="AB92" s="17">
        <v>-37654689.575297311</v>
      </c>
      <c r="AC92" s="17">
        <v>-37654689.575297311</v>
      </c>
      <c r="AD92" s="17">
        <v>-37654689.575297311</v>
      </c>
      <c r="AE92" s="17">
        <v>-37654689.575297311</v>
      </c>
      <c r="AF92" s="17">
        <v>-37654689.575297311</v>
      </c>
      <c r="AG92" s="17">
        <v>-37654689.575297311</v>
      </c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</row>
    <row r="93" spans="1:77" x14ac:dyDescent="0.2">
      <c r="D93" s="9"/>
    </row>
    <row r="94" spans="1:77" ht="20.25" x14ac:dyDescent="0.3">
      <c r="B94" s="4" t="s">
        <v>184</v>
      </c>
      <c r="C94" s="25"/>
      <c r="D94" s="35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77" x14ac:dyDescent="0.2">
      <c r="D95" s="9"/>
      <c r="AI95" s="47"/>
    </row>
    <row r="96" spans="1:77" ht="15.75" x14ac:dyDescent="0.25">
      <c r="B96" s="18" t="s">
        <v>65</v>
      </c>
      <c r="C96" s="23"/>
      <c r="D96" s="10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I96" s="47"/>
    </row>
    <row r="97" spans="1:33" ht="15.75" x14ac:dyDescent="0.25">
      <c r="B97" s="5" t="s">
        <v>39</v>
      </c>
      <c r="C97" s="8"/>
      <c r="D97" s="6" t="s">
        <v>172</v>
      </c>
      <c r="E97" s="6" t="s">
        <v>175</v>
      </c>
      <c r="F97" s="5">
        <v>2023</v>
      </c>
      <c r="G97" s="5">
        <v>2024</v>
      </c>
      <c r="H97" s="5">
        <v>2025</v>
      </c>
      <c r="I97" s="5">
        <v>2026</v>
      </c>
      <c r="J97" s="5">
        <v>2027</v>
      </c>
      <c r="K97" s="5">
        <v>2028</v>
      </c>
      <c r="L97" s="5">
        <v>2029</v>
      </c>
      <c r="M97" s="5">
        <v>2030</v>
      </c>
      <c r="N97" s="5">
        <v>2031</v>
      </c>
      <c r="O97" s="5">
        <v>2032</v>
      </c>
      <c r="P97" s="5">
        <v>2033</v>
      </c>
      <c r="Q97" s="5">
        <v>2034</v>
      </c>
      <c r="R97" s="5">
        <v>2035</v>
      </c>
      <c r="S97" s="5">
        <v>2036</v>
      </c>
      <c r="T97" s="5">
        <v>2037</v>
      </c>
      <c r="U97" s="5">
        <v>2038</v>
      </c>
      <c r="V97" s="5">
        <v>2039</v>
      </c>
      <c r="W97" s="5">
        <v>2040</v>
      </c>
      <c r="X97" s="5">
        <v>2041</v>
      </c>
      <c r="Y97" s="5">
        <v>2042</v>
      </c>
      <c r="Z97" s="5">
        <v>2043</v>
      </c>
      <c r="AA97" s="5">
        <v>2044</v>
      </c>
      <c r="AB97" s="5">
        <v>2045</v>
      </c>
      <c r="AC97" s="5">
        <v>2046</v>
      </c>
      <c r="AD97" s="5">
        <v>2047</v>
      </c>
      <c r="AE97" s="5">
        <v>2048</v>
      </c>
      <c r="AF97" s="5">
        <v>2049</v>
      </c>
      <c r="AG97" s="5">
        <v>2050</v>
      </c>
    </row>
    <row r="98" spans="1:33" x14ac:dyDescent="0.2">
      <c r="B98" s="14" t="s">
        <v>44</v>
      </c>
      <c r="C98" s="50" t="s">
        <v>45</v>
      </c>
      <c r="D98" s="11" t="s">
        <v>162</v>
      </c>
      <c r="E98" s="19">
        <v>-452057.04241049563</v>
      </c>
      <c r="F98" s="17">
        <v>0</v>
      </c>
      <c r="G98" s="17">
        <v>-1212.1286527067423</v>
      </c>
      <c r="H98" s="17">
        <v>-513313.985063456</v>
      </c>
      <c r="I98" s="17">
        <v>-594085.62941911817</v>
      </c>
      <c r="J98" s="17">
        <v>-541492.59993650019</v>
      </c>
      <c r="K98" s="17">
        <v>-78.931632296684384</v>
      </c>
      <c r="L98" s="17">
        <v>1245847.604464069</v>
      </c>
      <c r="M98" s="17">
        <v>-87.611554845125781</v>
      </c>
      <c r="N98" s="17">
        <v>-92.473089555607061</v>
      </c>
      <c r="O98" s="17">
        <v>-97.765223439404465</v>
      </c>
      <c r="P98" s="17">
        <v>-102.87979104833437</v>
      </c>
      <c r="Q98" s="17">
        <v>-108.55192572624429</v>
      </c>
      <c r="R98" s="17">
        <v>-114.53463898049742</v>
      </c>
      <c r="S98" s="17">
        <v>-121.11920973240851</v>
      </c>
      <c r="T98" s="17">
        <v>-127.41865051582869</v>
      </c>
      <c r="U98" s="17">
        <v>-134.56537422288457</v>
      </c>
      <c r="V98" s="17">
        <v>-141.82395536447723</v>
      </c>
      <c r="W98" s="17">
        <v>-150.0459790270053</v>
      </c>
      <c r="X98" s="17">
        <v>-157.88757820290766</v>
      </c>
      <c r="Y98" s="17">
        <v>-166.5402488152647</v>
      </c>
      <c r="Z98" s="17">
        <v>-175.72994668475752</v>
      </c>
      <c r="AA98" s="17">
        <v>-185.97784273333923</v>
      </c>
      <c r="AB98" s="17">
        <v>-195.69669725881531</v>
      </c>
      <c r="AC98" s="17">
        <v>-206.3341542122447</v>
      </c>
      <c r="AD98" s="17">
        <v>-217.73405328528034</v>
      </c>
      <c r="AE98" s="17">
        <v>-230.31717350905421</v>
      </c>
      <c r="AF98" s="17">
        <v>-242.31908832601198</v>
      </c>
      <c r="AG98" s="17">
        <v>-255.63563144640062</v>
      </c>
    </row>
    <row r="99" spans="1:33" x14ac:dyDescent="0.2">
      <c r="B99" s="14" t="s">
        <v>46</v>
      </c>
      <c r="C99" s="50" t="s">
        <v>47</v>
      </c>
      <c r="D99" s="11" t="s">
        <v>162</v>
      </c>
      <c r="E99" s="19">
        <v>-473583.31282978918</v>
      </c>
      <c r="F99" s="17">
        <v>0</v>
      </c>
      <c r="G99" s="17">
        <v>-1244.1671107038856</v>
      </c>
      <c r="H99" s="17">
        <v>-532746.67133050412</v>
      </c>
      <c r="I99" s="17">
        <v>-595500.6482180506</v>
      </c>
      <c r="J99" s="17">
        <v>-548848.85925639048</v>
      </c>
      <c r="K99" s="17">
        <v>-120.26976395677103</v>
      </c>
      <c r="L99" s="17">
        <v>1247734.0914687961</v>
      </c>
      <c r="M99" s="17">
        <v>-133.49887378549511</v>
      </c>
      <c r="N99" s="17">
        <v>-140.89866672261883</v>
      </c>
      <c r="O99" s="17">
        <v>-148.97192020661186</v>
      </c>
      <c r="P99" s="17">
        <v>-156.76614125804099</v>
      </c>
      <c r="Q99" s="17">
        <v>-165.40769812779897</v>
      </c>
      <c r="R99" s="17">
        <v>-174.5267179310691</v>
      </c>
      <c r="S99" s="17">
        <v>-184.56506111571534</v>
      </c>
      <c r="T99" s="17">
        <v>-194.15792172655762</v>
      </c>
      <c r="U99" s="17">
        <v>-205.03156996763661</v>
      </c>
      <c r="V99" s="17">
        <v>-216.10688359599646</v>
      </c>
      <c r="W99" s="17">
        <v>-228.63416798305386</v>
      </c>
      <c r="X99" s="17">
        <v>-240.57569631447871</v>
      </c>
      <c r="Y99" s="17">
        <v>-253.76713324786886</v>
      </c>
      <c r="Z99" s="17">
        <v>-267.77053900271346</v>
      </c>
      <c r="AA99" s="17">
        <v>-283.39311483576739</v>
      </c>
      <c r="AB99" s="17">
        <v>-298.20196713062057</v>
      </c>
      <c r="AC99" s="17">
        <v>-314.41250294687848</v>
      </c>
      <c r="AD99" s="17">
        <v>-331.80034847054731</v>
      </c>
      <c r="AE99" s="17">
        <v>-350.95951194893814</v>
      </c>
      <c r="AF99" s="17">
        <v>-369.26093147857273</v>
      </c>
      <c r="AG99" s="17">
        <v>-389.54696443163886</v>
      </c>
    </row>
    <row r="100" spans="1:33" collapsed="1" x14ac:dyDescent="0.2">
      <c r="D100" s="9"/>
    </row>
    <row r="101" spans="1:33" ht="15.75" x14ac:dyDescent="0.25">
      <c r="B101" s="18" t="s">
        <v>67</v>
      </c>
      <c r="C101" s="23"/>
      <c r="D101" s="10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</row>
    <row r="102" spans="1:33" ht="15.75" x14ac:dyDescent="0.25">
      <c r="B102" s="5" t="s">
        <v>39</v>
      </c>
      <c r="C102" s="8"/>
      <c r="D102" s="6" t="s">
        <v>172</v>
      </c>
      <c r="E102" s="6" t="s">
        <v>175</v>
      </c>
      <c r="F102" s="5">
        <v>2023</v>
      </c>
      <c r="G102" s="5">
        <v>2024</v>
      </c>
      <c r="H102" s="5">
        <v>2025</v>
      </c>
      <c r="I102" s="5">
        <v>2026</v>
      </c>
      <c r="J102" s="5">
        <v>2027</v>
      </c>
      <c r="K102" s="5">
        <v>2028</v>
      </c>
      <c r="L102" s="5">
        <v>2029</v>
      </c>
      <c r="M102" s="5">
        <v>2030</v>
      </c>
      <c r="N102" s="5">
        <v>2031</v>
      </c>
      <c r="O102" s="5">
        <v>2032</v>
      </c>
      <c r="P102" s="5">
        <v>2033</v>
      </c>
      <c r="Q102" s="5">
        <v>2034</v>
      </c>
      <c r="R102" s="5">
        <v>2035</v>
      </c>
      <c r="S102" s="5">
        <v>2036</v>
      </c>
      <c r="T102" s="5">
        <v>2037</v>
      </c>
      <c r="U102" s="5">
        <v>2038</v>
      </c>
      <c r="V102" s="5">
        <v>2039</v>
      </c>
      <c r="W102" s="5">
        <v>2040</v>
      </c>
      <c r="X102" s="5">
        <v>2041</v>
      </c>
      <c r="Y102" s="5">
        <v>2042</v>
      </c>
      <c r="Z102" s="5">
        <v>2043</v>
      </c>
      <c r="AA102" s="5">
        <v>2044</v>
      </c>
      <c r="AB102" s="5">
        <v>2045</v>
      </c>
      <c r="AC102" s="5">
        <v>2046</v>
      </c>
      <c r="AD102" s="5">
        <v>2047</v>
      </c>
      <c r="AE102" s="5">
        <v>2048</v>
      </c>
      <c r="AF102" s="5">
        <v>2049</v>
      </c>
      <c r="AG102" s="5">
        <v>2050</v>
      </c>
    </row>
    <row r="103" spans="1:33" x14ac:dyDescent="0.2">
      <c r="B103" s="14" t="s">
        <v>44</v>
      </c>
      <c r="C103" s="50" t="s">
        <v>45</v>
      </c>
      <c r="D103" s="11" t="s">
        <v>162</v>
      </c>
      <c r="E103" s="19">
        <v>322162947.53044116</v>
      </c>
      <c r="F103" s="17">
        <v>0</v>
      </c>
      <c r="G103" s="17">
        <v>-0.50492113083600998</v>
      </c>
      <c r="H103" s="17">
        <v>12753.723981335759</v>
      </c>
      <c r="I103" s="17">
        <v>-12367.416519240942</v>
      </c>
      <c r="J103" s="17">
        <v>-1003244.948963088</v>
      </c>
      <c r="K103" s="17">
        <v>2427597.423542574</v>
      </c>
      <c r="L103" s="17">
        <v>3595425.3216460645</v>
      </c>
      <c r="M103" s="17">
        <v>3437704.8836314827</v>
      </c>
      <c r="N103" s="17">
        <v>12662897.745942548</v>
      </c>
      <c r="O103" s="17">
        <v>13315283.518152118</v>
      </c>
      <c r="P103" s="17">
        <v>994168.33942916989</v>
      </c>
      <c r="Q103" s="17">
        <v>3795502.3372354507</v>
      </c>
      <c r="R103" s="17">
        <v>775832.92344069481</v>
      </c>
      <c r="S103" s="17">
        <v>86864.853766053915</v>
      </c>
      <c r="T103" s="17">
        <v>7429857.8444800675</v>
      </c>
      <c r="U103" s="17">
        <v>38233928.697850525</v>
      </c>
      <c r="V103" s="17">
        <v>48277615.618912041</v>
      </c>
      <c r="W103" s="17">
        <v>50680378.698873699</v>
      </c>
      <c r="X103" s="17">
        <v>85668964.772223353</v>
      </c>
      <c r="Y103" s="17">
        <v>81678878.639953017</v>
      </c>
      <c r="Z103" s="17">
        <v>98474227.79596591</v>
      </c>
      <c r="AA103" s="17">
        <v>89788267.758718967</v>
      </c>
      <c r="AB103" s="17">
        <v>62116779.352362752</v>
      </c>
      <c r="AC103" s="17">
        <v>71489353.152338147</v>
      </c>
      <c r="AD103" s="17">
        <v>75325441.610004663</v>
      </c>
      <c r="AE103" s="17">
        <v>91886365.523954868</v>
      </c>
      <c r="AF103" s="17">
        <v>95272004.601344347</v>
      </c>
      <c r="AG103" s="17">
        <v>159883048.97660494</v>
      </c>
    </row>
    <row r="104" spans="1:33" x14ac:dyDescent="0.2">
      <c r="B104" s="14" t="s">
        <v>46</v>
      </c>
      <c r="C104" s="50" t="s">
        <v>47</v>
      </c>
      <c r="D104" s="11" t="s">
        <v>162</v>
      </c>
      <c r="E104" s="19">
        <v>340277006.48747504</v>
      </c>
      <c r="F104" s="17">
        <v>0</v>
      </c>
      <c r="G104" s="17">
        <v>-0.95642143199802376</v>
      </c>
      <c r="H104" s="17">
        <v>12741.407041666331</v>
      </c>
      <c r="I104" s="17">
        <v>-12387.575158119434</v>
      </c>
      <c r="J104" s="17">
        <v>-999642.35967550706</v>
      </c>
      <c r="K104" s="17">
        <v>2645342.6071235249</v>
      </c>
      <c r="L104" s="17">
        <v>3819841.1526265591</v>
      </c>
      <c r="M104" s="17">
        <v>3667732.4090450406</v>
      </c>
      <c r="N104" s="17">
        <v>12896623.104447141</v>
      </c>
      <c r="O104" s="17">
        <v>13529905.240767494</v>
      </c>
      <c r="P104" s="17">
        <v>1565366.9926749766</v>
      </c>
      <c r="Q104" s="17">
        <v>4365410.0138538778</v>
      </c>
      <c r="R104" s="17">
        <v>1371741.8882481158</v>
      </c>
      <c r="S104" s="17">
        <v>688222.92978739738</v>
      </c>
      <c r="T104" s="17">
        <v>8039420.8114356995</v>
      </c>
      <c r="U104" s="17">
        <v>39685562.130171835</v>
      </c>
      <c r="V104" s="17">
        <v>49904416.94913727</v>
      </c>
      <c r="W104" s="17">
        <v>52522103.059102535</v>
      </c>
      <c r="X104" s="17">
        <v>88271746.139247179</v>
      </c>
      <c r="Y104" s="17">
        <v>84756056.704868555</v>
      </c>
      <c r="Z104" s="17">
        <v>103949203.74886537</v>
      </c>
      <c r="AA104" s="17">
        <v>96135079.673516154</v>
      </c>
      <c r="AB104" s="17">
        <v>67595374.269121528</v>
      </c>
      <c r="AC104" s="17">
        <v>76354938.435538411</v>
      </c>
      <c r="AD104" s="17">
        <v>80284154.394521713</v>
      </c>
      <c r="AE104" s="17">
        <v>95490679.161744118</v>
      </c>
      <c r="AF104" s="17">
        <v>104562783.07318449</v>
      </c>
      <c r="AG104" s="17">
        <v>168264866.43982816</v>
      </c>
    </row>
    <row r="105" spans="1:33" collapsed="1" x14ac:dyDescent="0.2">
      <c r="D105" s="9"/>
    </row>
    <row r="106" spans="1:33" ht="15.75" x14ac:dyDescent="0.25">
      <c r="B106" s="18" t="s">
        <v>69</v>
      </c>
      <c r="C106" s="23"/>
      <c r="D106" s="10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</row>
    <row r="107" spans="1:33" ht="15.75" x14ac:dyDescent="0.25">
      <c r="B107" s="5" t="s">
        <v>39</v>
      </c>
      <c r="C107" s="8"/>
      <c r="D107" s="6" t="s">
        <v>172</v>
      </c>
      <c r="E107" s="6" t="s">
        <v>175</v>
      </c>
      <c r="F107" s="5">
        <v>2023</v>
      </c>
      <c r="G107" s="5">
        <v>2024</v>
      </c>
      <c r="H107" s="5">
        <v>2025</v>
      </c>
      <c r="I107" s="5">
        <v>2026</v>
      </c>
      <c r="J107" s="5">
        <v>2027</v>
      </c>
      <c r="K107" s="5">
        <v>2028</v>
      </c>
      <c r="L107" s="5">
        <v>2029</v>
      </c>
      <c r="M107" s="5">
        <v>2030</v>
      </c>
      <c r="N107" s="5">
        <v>2031</v>
      </c>
      <c r="O107" s="5">
        <v>2032</v>
      </c>
      <c r="P107" s="5">
        <v>2033</v>
      </c>
      <c r="Q107" s="5">
        <v>2034</v>
      </c>
      <c r="R107" s="5">
        <v>2035</v>
      </c>
      <c r="S107" s="5">
        <v>2036</v>
      </c>
      <c r="T107" s="5">
        <v>2037</v>
      </c>
      <c r="U107" s="5">
        <v>2038</v>
      </c>
      <c r="V107" s="5">
        <v>2039</v>
      </c>
      <c r="W107" s="5">
        <v>2040</v>
      </c>
      <c r="X107" s="5">
        <v>2041</v>
      </c>
      <c r="Y107" s="5">
        <v>2042</v>
      </c>
      <c r="Z107" s="5">
        <v>2043</v>
      </c>
      <c r="AA107" s="5">
        <v>2044</v>
      </c>
      <c r="AB107" s="5">
        <v>2045</v>
      </c>
      <c r="AC107" s="5">
        <v>2046</v>
      </c>
      <c r="AD107" s="5">
        <v>2047</v>
      </c>
      <c r="AE107" s="5">
        <v>2048</v>
      </c>
      <c r="AF107" s="5">
        <v>2049</v>
      </c>
      <c r="AG107" s="5">
        <v>2050</v>
      </c>
    </row>
    <row r="108" spans="1:33" x14ac:dyDescent="0.2">
      <c r="A108" s="115"/>
      <c r="B108" s="14" t="s">
        <v>44</v>
      </c>
      <c r="C108" s="50" t="s">
        <v>45</v>
      </c>
      <c r="D108" s="11" t="s">
        <v>162</v>
      </c>
      <c r="E108" s="19">
        <v>444607355.53677583</v>
      </c>
      <c r="F108" s="17">
        <v>0</v>
      </c>
      <c r="G108" s="17">
        <v>236361.86260652542</v>
      </c>
      <c r="H108" s="17">
        <v>-3678564.8655207157</v>
      </c>
      <c r="I108" s="17">
        <v>-4556247.8461136818</v>
      </c>
      <c r="J108" s="17">
        <v>-12180427.817792177</v>
      </c>
      <c r="K108" s="17">
        <v>3015323.9113807678</v>
      </c>
      <c r="L108" s="17">
        <v>9692520.1924369335</v>
      </c>
      <c r="M108" s="17">
        <v>17707405.528504848</v>
      </c>
      <c r="N108" s="17">
        <v>-36610811.83088088</v>
      </c>
      <c r="O108" s="17">
        <v>27330974.585364342</v>
      </c>
      <c r="P108" s="17">
        <v>139543499.28625154</v>
      </c>
      <c r="Q108" s="17">
        <v>105482853.67456102</v>
      </c>
      <c r="R108" s="17">
        <v>120085393.05333447</v>
      </c>
      <c r="S108" s="17">
        <v>110320402.34424448</v>
      </c>
      <c r="T108" s="17">
        <v>136897387.74444413</v>
      </c>
      <c r="U108" s="17">
        <v>103238879.2003305</v>
      </c>
      <c r="V108" s="17">
        <v>96577197.284359813</v>
      </c>
      <c r="W108" s="17">
        <v>86673596.10012579</v>
      </c>
      <c r="X108" s="17">
        <v>-28334156.214983463</v>
      </c>
      <c r="Y108" s="17">
        <v>58412813.28503716</v>
      </c>
      <c r="Z108" s="17">
        <v>20313222.434909463</v>
      </c>
      <c r="AA108" s="17">
        <v>42686908.705163717</v>
      </c>
      <c r="AB108" s="17">
        <v>40721020.145562053</v>
      </c>
      <c r="AC108" s="17">
        <v>14183406.831293702</v>
      </c>
      <c r="AD108" s="17">
        <v>30184198.569105387</v>
      </c>
      <c r="AE108" s="17">
        <v>24919282.291606188</v>
      </c>
      <c r="AF108" s="17">
        <v>13383038.229385376</v>
      </c>
      <c r="AG108" s="17">
        <v>-59967312.237224817</v>
      </c>
    </row>
    <row r="109" spans="1:33" x14ac:dyDescent="0.2">
      <c r="A109" s="115"/>
      <c r="B109" s="14" t="s">
        <v>46</v>
      </c>
      <c r="C109" s="50" t="s">
        <v>47</v>
      </c>
      <c r="D109" s="11" t="s">
        <v>162</v>
      </c>
      <c r="E109" s="19">
        <v>446356058.54599363</v>
      </c>
      <c r="F109" s="17">
        <v>0</v>
      </c>
      <c r="G109" s="17">
        <v>238778.85904788971</v>
      </c>
      <c r="H109" s="17">
        <v>-3729128.7722187042</v>
      </c>
      <c r="I109" s="17">
        <v>-4634738.206183672</v>
      </c>
      <c r="J109" s="17">
        <v>-12349370.856355906</v>
      </c>
      <c r="K109" s="17">
        <v>3942229.8039488792</v>
      </c>
      <c r="L109" s="17">
        <v>9644886.604067564</v>
      </c>
      <c r="M109" s="17">
        <v>17562897.770400047</v>
      </c>
      <c r="N109" s="17">
        <v>-36289598.082649708</v>
      </c>
      <c r="O109" s="17">
        <v>26973011.643470287</v>
      </c>
      <c r="P109" s="17">
        <v>139284721.70456457</v>
      </c>
      <c r="Q109" s="17">
        <v>105828339.85268354</v>
      </c>
      <c r="R109" s="17">
        <v>120291687.44474149</v>
      </c>
      <c r="S109" s="17">
        <v>110069840.77832699</v>
      </c>
      <c r="T109" s="17">
        <v>135311744.43308544</v>
      </c>
      <c r="U109" s="17">
        <v>102631561.09276175</v>
      </c>
      <c r="V109" s="17">
        <v>95120633.81496501</v>
      </c>
      <c r="W109" s="17">
        <v>91198483.698817253</v>
      </c>
      <c r="X109" s="17">
        <v>-30088361.256432772</v>
      </c>
      <c r="Y109" s="17">
        <v>59049092.85767746</v>
      </c>
      <c r="Z109" s="17">
        <v>17717733.656231523</v>
      </c>
      <c r="AA109" s="17">
        <v>44265782.71479702</v>
      </c>
      <c r="AB109" s="17">
        <v>41593738.154162645</v>
      </c>
      <c r="AC109" s="17">
        <v>14237687.946359634</v>
      </c>
      <c r="AD109" s="17">
        <v>35468931.04971385</v>
      </c>
      <c r="AE109" s="17">
        <v>24582369.02295351</v>
      </c>
      <c r="AF109" s="17">
        <v>13190844.375748158</v>
      </c>
      <c r="AG109" s="17">
        <v>-57296046.114906549</v>
      </c>
    </row>
    <row r="110" spans="1:33" collapsed="1" x14ac:dyDescent="0.2">
      <c r="D110" s="9"/>
    </row>
    <row r="111" spans="1:33" ht="15.75" x14ac:dyDescent="0.25">
      <c r="B111" s="18" t="s">
        <v>71</v>
      </c>
      <c r="C111" s="23"/>
      <c r="D111" s="10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</row>
    <row r="112" spans="1:33" ht="15.75" x14ac:dyDescent="0.25">
      <c r="B112" s="5" t="s">
        <v>39</v>
      </c>
      <c r="C112" s="8"/>
      <c r="D112" s="6" t="s">
        <v>172</v>
      </c>
      <c r="E112" s="6" t="s">
        <v>175</v>
      </c>
      <c r="F112" s="5">
        <v>2023</v>
      </c>
      <c r="G112" s="5">
        <v>2024</v>
      </c>
      <c r="H112" s="5">
        <v>2025</v>
      </c>
      <c r="I112" s="5">
        <v>2026</v>
      </c>
      <c r="J112" s="5">
        <v>2027</v>
      </c>
      <c r="K112" s="5">
        <v>2028</v>
      </c>
      <c r="L112" s="5">
        <v>2029</v>
      </c>
      <c r="M112" s="5">
        <v>2030</v>
      </c>
      <c r="N112" s="5">
        <v>2031</v>
      </c>
      <c r="O112" s="5">
        <v>2032</v>
      </c>
      <c r="P112" s="5">
        <v>2033</v>
      </c>
      <c r="Q112" s="5">
        <v>2034</v>
      </c>
      <c r="R112" s="5">
        <v>2035</v>
      </c>
      <c r="S112" s="5">
        <v>2036</v>
      </c>
      <c r="T112" s="5">
        <v>2037</v>
      </c>
      <c r="U112" s="5">
        <v>2038</v>
      </c>
      <c r="V112" s="5">
        <v>2039</v>
      </c>
      <c r="W112" s="5">
        <v>2040</v>
      </c>
      <c r="X112" s="5">
        <v>2041</v>
      </c>
      <c r="Y112" s="5">
        <v>2042</v>
      </c>
      <c r="Z112" s="5">
        <v>2043</v>
      </c>
      <c r="AA112" s="5">
        <v>2044</v>
      </c>
      <c r="AB112" s="5">
        <v>2045</v>
      </c>
      <c r="AC112" s="5">
        <v>2046</v>
      </c>
      <c r="AD112" s="5">
        <v>2047</v>
      </c>
      <c r="AE112" s="5">
        <v>2048</v>
      </c>
      <c r="AF112" s="5">
        <v>2049</v>
      </c>
      <c r="AG112" s="5">
        <v>2050</v>
      </c>
    </row>
    <row r="113" spans="1:33" x14ac:dyDescent="0.2">
      <c r="A113" s="115"/>
      <c r="B113" s="14" t="s">
        <v>44</v>
      </c>
      <c r="C113" s="50" t="s">
        <v>45</v>
      </c>
      <c r="D113" s="11" t="s">
        <v>162</v>
      </c>
      <c r="E113" s="19">
        <v>131041247.77507074</v>
      </c>
      <c r="F113" s="17">
        <v>0</v>
      </c>
      <c r="G113" s="17">
        <v>-287.05014619231224</v>
      </c>
      <c r="H113" s="17">
        <v>-513.97893904522061</v>
      </c>
      <c r="I113" s="17">
        <v>-412659.76001574844</v>
      </c>
      <c r="J113" s="17">
        <v>-1175218.3677937761</v>
      </c>
      <c r="K113" s="17">
        <v>295851.76828524098</v>
      </c>
      <c r="L113" s="17">
        <v>-456.58107878267765</v>
      </c>
      <c r="M113" s="17">
        <v>979684.72283940308</v>
      </c>
      <c r="N113" s="17">
        <v>-4168602.4704411235</v>
      </c>
      <c r="O113" s="17">
        <v>-749808.77499707229</v>
      </c>
      <c r="P113" s="17">
        <v>-3475320.9364031125</v>
      </c>
      <c r="Q113" s="17">
        <v>15898726.398156032</v>
      </c>
      <c r="R113" s="17">
        <v>4785983.9002202954</v>
      </c>
      <c r="S113" s="17">
        <v>-16461576.630767506</v>
      </c>
      <c r="T113" s="17">
        <v>362135.1066111041</v>
      </c>
      <c r="U113" s="17">
        <v>-31364183.671614274</v>
      </c>
      <c r="V113" s="17">
        <v>-24861.385890537618</v>
      </c>
      <c r="W113" s="17">
        <v>7690776.3481477648</v>
      </c>
      <c r="X113" s="17">
        <v>15283480.315822899</v>
      </c>
      <c r="Y113" s="17">
        <v>22693146.658438779</v>
      </c>
      <c r="Z113" s="17">
        <v>31360754.502873659</v>
      </c>
      <c r="AA113" s="17">
        <v>65245658.461552829</v>
      </c>
      <c r="AB113" s="17">
        <v>69332448.035312265</v>
      </c>
      <c r="AC113" s="17">
        <v>107917641.08514625</v>
      </c>
      <c r="AD113" s="17">
        <v>112428619.62446532</v>
      </c>
      <c r="AE113" s="17">
        <v>33178532.086221337</v>
      </c>
      <c r="AF113" s="17">
        <v>67851299.365512609</v>
      </c>
      <c r="AG113" s="17">
        <v>15412312.465633214</v>
      </c>
    </row>
    <row r="114" spans="1:33" x14ac:dyDescent="0.2">
      <c r="A114" s="115"/>
      <c r="B114" s="14" t="s">
        <v>46</v>
      </c>
      <c r="C114" s="50" t="s">
        <v>47</v>
      </c>
      <c r="D114" s="11" t="s">
        <v>162</v>
      </c>
      <c r="E114" s="19">
        <v>133907880.88231291</v>
      </c>
      <c r="F114" s="17">
        <v>0</v>
      </c>
      <c r="G114" s="17">
        <v>-427.01767150685191</v>
      </c>
      <c r="H114" s="17">
        <v>-663.66731283813715</v>
      </c>
      <c r="I114" s="17">
        <v>-421255.87182052433</v>
      </c>
      <c r="J114" s="17">
        <v>-1202008.9017057978</v>
      </c>
      <c r="K114" s="17">
        <v>315742.72922034189</v>
      </c>
      <c r="L114" s="17">
        <v>-644.55423528701067</v>
      </c>
      <c r="M114" s="17">
        <v>979514.04668186675</v>
      </c>
      <c r="N114" s="17">
        <v>-4181969.5409498904</v>
      </c>
      <c r="O114" s="17">
        <v>-749276.87519588228</v>
      </c>
      <c r="P114" s="17">
        <v>-2378484.149065813</v>
      </c>
      <c r="Q114" s="17">
        <v>15918789.504739793</v>
      </c>
      <c r="R114" s="17">
        <v>4923489.9294570256</v>
      </c>
      <c r="S114" s="17">
        <v>-16004357.553520642</v>
      </c>
      <c r="T114" s="17">
        <v>357394.60201639408</v>
      </c>
      <c r="U114" s="17">
        <v>-32084551.423871681</v>
      </c>
      <c r="V114" s="17">
        <v>-25195.867990576437</v>
      </c>
      <c r="W114" s="17">
        <v>7513023.505182676</v>
      </c>
      <c r="X114" s="17">
        <v>15473756.483907085</v>
      </c>
      <c r="Y114" s="17">
        <v>22713124.763408352</v>
      </c>
      <c r="Z114" s="17">
        <v>31771291.464636132</v>
      </c>
      <c r="AA114" s="17">
        <v>66984245.86720489</v>
      </c>
      <c r="AB114" s="17">
        <v>70092406.581350237</v>
      </c>
      <c r="AC114" s="17">
        <v>108140706.09352648</v>
      </c>
      <c r="AD114" s="17">
        <v>116712538.35346481</v>
      </c>
      <c r="AE114" s="17">
        <v>34833474.279456913</v>
      </c>
      <c r="AF114" s="17">
        <v>66353462.223633349</v>
      </c>
      <c r="AG114" s="17">
        <v>16791950.780978858</v>
      </c>
    </row>
    <row r="115" spans="1:33" collapsed="1" x14ac:dyDescent="0.2">
      <c r="D115" s="9"/>
    </row>
    <row r="116" spans="1:33" ht="15.75" x14ac:dyDescent="0.25">
      <c r="B116" s="18" t="s">
        <v>72</v>
      </c>
      <c r="C116" s="23"/>
      <c r="D116" s="10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</row>
    <row r="117" spans="1:33" ht="15.75" x14ac:dyDescent="0.25">
      <c r="B117" s="5" t="s">
        <v>39</v>
      </c>
      <c r="C117" s="8"/>
      <c r="D117" s="6" t="s">
        <v>172</v>
      </c>
      <c r="E117" s="6" t="s">
        <v>175</v>
      </c>
      <c r="F117" s="5">
        <v>2023</v>
      </c>
      <c r="G117" s="5">
        <v>2024</v>
      </c>
      <c r="H117" s="5">
        <v>2025</v>
      </c>
      <c r="I117" s="5">
        <v>2026</v>
      </c>
      <c r="J117" s="5">
        <v>2027</v>
      </c>
      <c r="K117" s="5">
        <v>2028</v>
      </c>
      <c r="L117" s="5">
        <v>2029</v>
      </c>
      <c r="M117" s="5">
        <v>2030</v>
      </c>
      <c r="N117" s="5">
        <v>2031</v>
      </c>
      <c r="O117" s="5">
        <v>2032</v>
      </c>
      <c r="P117" s="5">
        <v>2033</v>
      </c>
      <c r="Q117" s="5">
        <v>2034</v>
      </c>
      <c r="R117" s="5">
        <v>2035</v>
      </c>
      <c r="S117" s="5">
        <v>2036</v>
      </c>
      <c r="T117" s="5">
        <v>2037</v>
      </c>
      <c r="U117" s="5">
        <v>2038</v>
      </c>
      <c r="V117" s="5">
        <v>2039</v>
      </c>
      <c r="W117" s="5">
        <v>2040</v>
      </c>
      <c r="X117" s="5">
        <v>2041</v>
      </c>
      <c r="Y117" s="5">
        <v>2042</v>
      </c>
      <c r="Z117" s="5">
        <v>2043</v>
      </c>
      <c r="AA117" s="5">
        <v>2044</v>
      </c>
      <c r="AB117" s="5">
        <v>2045</v>
      </c>
      <c r="AC117" s="5">
        <v>2046</v>
      </c>
      <c r="AD117" s="5">
        <v>2047</v>
      </c>
      <c r="AE117" s="5">
        <v>2048</v>
      </c>
      <c r="AF117" s="5">
        <v>2049</v>
      </c>
      <c r="AG117" s="5">
        <v>2050</v>
      </c>
    </row>
    <row r="118" spans="1:33" x14ac:dyDescent="0.2">
      <c r="A118" s="115"/>
      <c r="B118" s="14" t="s">
        <v>44</v>
      </c>
      <c r="C118" s="50" t="s">
        <v>45</v>
      </c>
      <c r="D118" s="11" t="s">
        <v>162</v>
      </c>
      <c r="E118" s="19">
        <v>2222674097.3578038</v>
      </c>
      <c r="F118" s="17">
        <v>0</v>
      </c>
      <c r="G118" s="17">
        <v>2363.8706561326981</v>
      </c>
      <c r="H118" s="17">
        <v>11463910.053282976</v>
      </c>
      <c r="I118" s="17">
        <v>12300026.533260107</v>
      </c>
      <c r="J118" s="17">
        <v>21452595.932200909</v>
      </c>
      <c r="K118" s="17">
        <v>17066258.196950912</v>
      </c>
      <c r="L118" s="17">
        <v>27224696.45168972</v>
      </c>
      <c r="M118" s="17">
        <v>46973799.014666557</v>
      </c>
      <c r="N118" s="17">
        <v>176141712.09127712</v>
      </c>
      <c r="O118" s="17">
        <v>158386138.43903255</v>
      </c>
      <c r="P118" s="17">
        <v>40701418.754034996</v>
      </c>
      <c r="Q118" s="17">
        <v>134017518.37680626</v>
      </c>
      <c r="R118" s="17">
        <v>103331794.32695007</v>
      </c>
      <c r="S118" s="17">
        <v>185065204.26532745</v>
      </c>
      <c r="T118" s="17">
        <v>204238581.22845459</v>
      </c>
      <c r="U118" s="17">
        <v>194961966.79958725</v>
      </c>
      <c r="V118" s="17">
        <v>195502476.21225357</v>
      </c>
      <c r="W118" s="17">
        <v>267774109.61273575</v>
      </c>
      <c r="X118" s="17">
        <v>421213204.21022415</v>
      </c>
      <c r="Y118" s="17">
        <v>384166431.18725204</v>
      </c>
      <c r="Z118" s="17">
        <v>488150596.43357849</v>
      </c>
      <c r="AA118" s="17">
        <v>432424287.87293625</v>
      </c>
      <c r="AB118" s="17">
        <v>451760309.17741013</v>
      </c>
      <c r="AC118" s="17">
        <v>519864438.46001053</v>
      </c>
      <c r="AD118" s="17">
        <v>566351455.80473709</v>
      </c>
      <c r="AE118" s="17">
        <v>584256014.19046021</v>
      </c>
      <c r="AF118" s="17">
        <v>609096921.01787949</v>
      </c>
      <c r="AG118" s="17">
        <v>760474300.94588852</v>
      </c>
    </row>
    <row r="119" spans="1:33" x14ac:dyDescent="0.2">
      <c r="A119" s="115"/>
      <c r="B119" s="14" t="s">
        <v>46</v>
      </c>
      <c r="C119" s="50" t="s">
        <v>47</v>
      </c>
      <c r="D119" s="11" t="s">
        <v>162</v>
      </c>
      <c r="E119" s="19">
        <v>2209340767.503644</v>
      </c>
      <c r="F119" s="17">
        <v>0</v>
      </c>
      <c r="G119" s="17">
        <v>2432.1843358278275</v>
      </c>
      <c r="H119" s="17">
        <v>11620725.12456131</v>
      </c>
      <c r="I119" s="17">
        <v>12452446.422085524</v>
      </c>
      <c r="J119" s="17">
        <v>21728413.785185814</v>
      </c>
      <c r="K119" s="17">
        <v>16004431.899427414</v>
      </c>
      <c r="L119" s="17">
        <v>27206251.935317993</v>
      </c>
      <c r="M119" s="17">
        <v>47391868.738988876</v>
      </c>
      <c r="N119" s="17">
        <v>175032332.0307169</v>
      </c>
      <c r="O119" s="17">
        <v>157879829.10752583</v>
      </c>
      <c r="P119" s="17">
        <v>37533408.80506134</v>
      </c>
      <c r="Q119" s="17">
        <v>131060691.57079697</v>
      </c>
      <c r="R119" s="17">
        <v>101640215.79568481</v>
      </c>
      <c r="S119" s="17">
        <v>183926374.99043465</v>
      </c>
      <c r="T119" s="17">
        <v>205623946.40284538</v>
      </c>
      <c r="U119" s="17">
        <v>194644057.48099327</v>
      </c>
      <c r="V119" s="17">
        <v>194759684.7775116</v>
      </c>
      <c r="W119" s="17">
        <v>257244034.58530235</v>
      </c>
      <c r="X119" s="17">
        <v>418999479.07529449</v>
      </c>
      <c r="Y119" s="17">
        <v>374580090.43948364</v>
      </c>
      <c r="Z119" s="17">
        <v>492512588.34906769</v>
      </c>
      <c r="AA119" s="17">
        <v>430507122.95214462</v>
      </c>
      <c r="AB119" s="17">
        <v>449558009.0647583</v>
      </c>
      <c r="AC119" s="17">
        <v>524722123.10594177</v>
      </c>
      <c r="AD119" s="17">
        <v>561585795.83090973</v>
      </c>
      <c r="AE119" s="17">
        <v>585328965.19185638</v>
      </c>
      <c r="AF119" s="17">
        <v>612391918.71527481</v>
      </c>
      <c r="AG119" s="17">
        <v>752626413.36245346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685C3521254143984517E953F88F78" ma:contentTypeVersion="6" ma:contentTypeDescription="Create a new document." ma:contentTypeScope="" ma:versionID="0fc59f347dd20594b1b764054259db7e">
  <xsd:schema xmlns:xsd="http://www.w3.org/2001/XMLSchema" xmlns:xs="http://www.w3.org/2001/XMLSchema" xmlns:p="http://schemas.microsoft.com/office/2006/metadata/properties" xmlns:ns2="c4fd38d9-8a30-4481-9d66-9b5f68a23fbb" xmlns:ns3="4dc5a87d-3865-48c4-8d95-d0b5a30fb631" targetNamespace="http://schemas.microsoft.com/office/2006/metadata/properties" ma:root="true" ma:fieldsID="780485b648ad80665d14a2585c84d1e8" ns2:_="" ns3:_="">
    <xsd:import namespace="c4fd38d9-8a30-4481-9d66-9b5f68a23fbb"/>
    <xsd:import namespace="4dc5a87d-3865-48c4-8d95-d0b5a30fb6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fd38d9-8a30-4481-9d66-9b5f68a23f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c5a87d-3865-48c4-8d95-d0b5a30fb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4664127-AEE6-4027-861F-43DD753425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fd38d9-8a30-4481-9d66-9b5f68a23fbb"/>
    <ds:schemaRef ds:uri="4dc5a87d-3865-48c4-8d95-d0b5a30fb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A96E3E-ECB1-4FF3-998C-01F7D3D049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061CBA-415D-48D3-8C79-21C27D57DF2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Overview of the model</vt:lpstr>
      <vt:lpstr>R1 Interface and results</vt:lpstr>
      <vt:lpstr>I1 General Inputs</vt:lpstr>
      <vt:lpstr>I2 CBA Inputs</vt:lpstr>
      <vt:lpstr>I3 Opex</vt:lpstr>
      <vt:lpstr>S1</vt:lpstr>
      <vt:lpstr>AnalysisPeriod</vt:lpstr>
      <vt:lpstr>BaseYear</vt:lpstr>
      <vt:lpstr>Benefit_1_1</vt:lpstr>
      <vt:lpstr>Benefit_1_2</vt:lpstr>
      <vt:lpstr>Benefit_1_3</vt:lpstr>
      <vt:lpstr>Benefit_1_4</vt:lpstr>
      <vt:lpstr>Benefit_1_5</vt:lpstr>
      <vt:lpstr>CapitalCost_1</vt:lpstr>
      <vt:lpstr>CapitalCost_Baseline</vt:lpstr>
      <vt:lpstr>DiscountRate_1</vt:lpstr>
      <vt:lpstr>DiscountRate_Baseline</vt:lpstr>
      <vt:lpstr>FirstYear</vt:lpstr>
      <vt:lpstr>Opex_1</vt:lpstr>
      <vt:lpstr>ScenarioResult1</vt:lpstr>
      <vt:lpstr>VCR_Baseline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Tony Chen</dc:creator>
  <cp:keywords/>
  <dc:description/>
  <cp:lastModifiedBy>Leith Marshall</cp:lastModifiedBy>
  <cp:revision/>
  <dcterms:created xsi:type="dcterms:W3CDTF">2014-04-05T12:28:10Z</dcterms:created>
  <dcterms:modified xsi:type="dcterms:W3CDTF">2025-11-24T04:28:28Z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0x010100E4685C3521254143984517E953F88F78</vt:lpwstr>
  </property>
  <property fmtid="{D5CDD505-2E9C-101B-9397-08002B2CF9AE}" pid="3" name="TitusGUID">
    <vt:lpwstr>339a2ab5-f6b9-481c-9391-d39765dd909d</vt:lpwstr>
  </property>
  <property fmtid="{D5CDD505-2E9C-101B-9397-08002B2CF9AE}" pid="4" name="Classification">
    <vt:lpwstr>Internal</vt:lpwstr>
  </property>
</Properties>
</file>