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LeithMarshall\Downloads\Website Files\VNI West\"/>
    </mc:Choice>
  </mc:AlternateContent>
  <xr:revisionPtr revIDLastSave="0" documentId="8_{90F37DBA-42D0-407F-8EC0-A7AC3E7F3FF4}" xr6:coauthVersionLast="47" xr6:coauthVersionMax="47" xr10:uidLastSave="{00000000-0000-0000-0000-000000000000}"/>
  <bookViews>
    <workbookView xWindow="-120" yWindow="-120" windowWidth="29040" windowHeight="15720" firstSheet="7" activeTab="7" xr2:uid="{C3E000F4-3691-4F66-A134-775CE9FDA759}"/>
  </bookViews>
  <sheets>
    <sheet name="Overview of the model" sheetId="9" r:id="rId1"/>
    <sheet name="R1 Interface and results" sheetId="6" r:id="rId2"/>
    <sheet name="R2 Charts" sheetId="18" r:id="rId3"/>
    <sheet name="R3 Cost tables" sheetId="38" r:id="rId4"/>
    <sheet name="I1 General Inputs" sheetId="11" r:id="rId5"/>
    <sheet name="I2 CBA Inputs" sheetId="4" r:id="rId6"/>
    <sheet name="I3 Opex" sheetId="34" r:id="rId7"/>
    <sheet name="S1" sheetId="5" r:id="rId8"/>
    <sheet name="S2" sheetId="26" r:id="rId9"/>
    <sheet name="S3" sheetId="27" r:id="rId10"/>
    <sheet name="Weighted" sheetId="17" r:id="rId11"/>
  </sheets>
  <definedNames>
    <definedName name="AnalysisPeriod">'I1 General Inputs'!$E$10</definedName>
    <definedName name="BaseYear">'I1 General Inputs'!$E$9</definedName>
    <definedName name="Benefit_1_1" localSheetId="8">'S2'!$F$16</definedName>
    <definedName name="Benefit_1_1" localSheetId="9">'S3'!$F$16</definedName>
    <definedName name="Benefit_1_1">'S1'!$F$16</definedName>
    <definedName name="Benefit_1_2" localSheetId="8">'S2'!$F$17</definedName>
    <definedName name="Benefit_1_2" localSheetId="9">'S3'!$F$17</definedName>
    <definedName name="Benefit_1_2">'S1'!$F$17</definedName>
    <definedName name="Benefit_1_3" localSheetId="8">'S2'!$F$18</definedName>
    <definedName name="Benefit_1_3" localSheetId="9">'S3'!$F$18</definedName>
    <definedName name="Benefit_1_3">'S1'!$F$18</definedName>
    <definedName name="Benefit_1_4" localSheetId="8">'S2'!$F$19</definedName>
    <definedName name="Benefit_1_4" localSheetId="9">'S3'!$F$19</definedName>
    <definedName name="Benefit_1_4">'S1'!$F$19</definedName>
    <definedName name="Benefit_1_5" localSheetId="8">'S2'!$F$20</definedName>
    <definedName name="Benefit_1_5" localSheetId="9">'S3'!$F$20</definedName>
    <definedName name="Benefit_1_5">'S1'!$F$20</definedName>
    <definedName name="Benefit_1_7" localSheetId="8">'S2'!#REF!</definedName>
    <definedName name="Benefit_1_7" localSheetId="9">'S3'!#REF!</definedName>
    <definedName name="Benefit_1_7">'S1'!#REF!</definedName>
    <definedName name="CapitalCost_1" localSheetId="8">'S2'!$F$11</definedName>
    <definedName name="CapitalCost_1" localSheetId="9">'S3'!$F$11</definedName>
    <definedName name="CapitalCost_1">'S1'!$F$11</definedName>
    <definedName name="CapitalCost_Baseline">'R1 Interface and results'!$F$11</definedName>
    <definedName name="CorrMain_Baseline">'R1 Interface and results'!#REF!</definedName>
    <definedName name="DiscountRate_1" localSheetId="8">'S2'!$F$8</definedName>
    <definedName name="DiscountRate_1" localSheetId="9">'S3'!$F$8</definedName>
    <definedName name="DiscountRate_1">'S1'!$F$8</definedName>
    <definedName name="DiscountRate_Baseline">'R1 Interface and results'!$F$8</definedName>
    <definedName name="FirstYear">'I1 General Inputs'!$E$8</definedName>
    <definedName name="Opex_1" localSheetId="8">'S2'!$F$13:$F$13</definedName>
    <definedName name="Opex_1" localSheetId="9">'S3'!$F$13:$F$13</definedName>
    <definedName name="Opex_1">'S1'!$F$13:$F$13</definedName>
    <definedName name="ScenarioResult1">'R1 Interface and results'!$E$32:$E$39</definedName>
    <definedName name="VCR_Baseline">'R1 Interface and results'!$F$16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2" i="6" l="1"/>
  <c r="C41" i="6"/>
  <c r="C40" i="6"/>
  <c r="C39" i="6"/>
  <c r="B41" i="6"/>
  <c r="B40" i="6"/>
  <c r="B39" i="6"/>
  <c r="D14" i="38" l="1"/>
  <c r="E14" i="38"/>
  <c r="C14" i="38"/>
  <c r="C15" i="38" s="1"/>
  <c r="F14" i="38"/>
  <c r="E15" i="38" l="1"/>
  <c r="B34" i="6"/>
  <c r="B33" i="6" l="1"/>
  <c r="F6" i="6" a="1"/>
  <c r="F6" i="6" s="1"/>
  <c r="C30" i="6" s="1"/>
  <c r="C37" i="6" s="1"/>
  <c r="G8" i="6"/>
  <c r="H8" i="6"/>
  <c r="G11" i="6"/>
  <c r="H11" i="6"/>
  <c r="G12" i="6"/>
  <c r="H12" i="6"/>
  <c r="G7" i="6"/>
  <c r="D31" i="6" s="1"/>
  <c r="H7" i="6"/>
  <c r="H22" i="6" s="1"/>
  <c r="F7" i="6"/>
  <c r="F10" i="6" s="1"/>
  <c r="B32" i="6"/>
  <c r="F38" i="6"/>
  <c r="B12" i="6"/>
  <c r="B11" i="6"/>
  <c r="B13" i="6"/>
  <c r="B16" i="6"/>
  <c r="B17" i="6"/>
  <c r="B18" i="6"/>
  <c r="B19" i="6"/>
  <c r="B20" i="6"/>
  <c r="A1" i="11"/>
  <c r="A1" i="6"/>
  <c r="F15" i="6" l="1"/>
  <c r="E31" i="6"/>
  <c r="F22" i="6"/>
  <c r="H15" i="6"/>
  <c r="C31" i="6"/>
  <c r="H10" i="6"/>
  <c r="D38" i="6"/>
  <c r="G22" i="6"/>
  <c r="G10" i="6"/>
  <c r="G15" i="6"/>
  <c r="H6" i="6"/>
  <c r="E30" i="6" s="1"/>
  <c r="E37" i="6" s="1"/>
  <c r="G6" i="6"/>
  <c r="D30" i="6" s="1"/>
  <c r="D37" i="6" s="1"/>
  <c r="E38" i="6" l="1"/>
  <c r="C38" i="6"/>
  <c r="E33" i="6" l="1"/>
  <c r="E32" i="6"/>
  <c r="E39" i="6" l="1"/>
  <c r="E40" i="6"/>
  <c r="C34" i="6"/>
  <c r="D33" i="6"/>
  <c r="D32" i="6"/>
  <c r="C32" i="6"/>
  <c r="C33" i="6"/>
  <c r="D39" i="6" l="1"/>
  <c r="D40" i="6"/>
  <c r="F32" i="6"/>
  <c r="F33" i="6"/>
  <c r="F40" i="6" l="1"/>
  <c r="F39" i="6"/>
  <c r="G32" i="6"/>
  <c r="G33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tc={09D2EFAE-C6A4-4C77-8EA6-86FD94A0D28F}</author>
  </authors>
  <commentList>
    <comment ref="U18" authorId="0" shapeId="0" xr:uid="{09D2EFAE-C6A4-4C77-8EA6-86FD94A0D28F}">
      <text>
        <t>[Threaded comment]
Your version of Excel allows you to read this threaded comment; however, any edits to it will get removed if the file is opened in a newer version of Excel. Learn more: https://go.microsoft.com/fwlink/?linkid=870924
Comment:
    AEMO had done these costs in June 2022 dollars. Now have been adjusted to June 2021 dollars</t>
      </text>
    </comment>
  </commentList>
</comments>
</file>

<file path=xl/sharedStrings.xml><?xml version="1.0" encoding="utf-8"?>
<sst xmlns="http://schemas.openxmlformats.org/spreadsheetml/2006/main" count="2388" uniqueCount="280">
  <si>
    <t>VNI West RIT-T PACR assessment - core</t>
  </si>
  <si>
    <t>Legend applied throughout the model</t>
  </si>
  <si>
    <t>Table Row Name</t>
  </si>
  <si>
    <t>Input Cell</t>
  </si>
  <si>
    <t>Calculation cell</t>
  </si>
  <si>
    <t>Parameter Cell</t>
  </si>
  <si>
    <t>Output Cell</t>
  </si>
  <si>
    <t>Date</t>
  </si>
  <si>
    <t>Interface for scenario settings and key results</t>
  </si>
  <si>
    <t>Scenario settings</t>
  </si>
  <si>
    <t>Parameters</t>
  </si>
  <si>
    <t>General parameters</t>
  </si>
  <si>
    <t>Unit</t>
  </si>
  <si>
    <t>Commercial discount rate</t>
  </si>
  <si>
    <t>Percent</t>
  </si>
  <si>
    <t>Cost parameters</t>
  </si>
  <si>
    <t>Factor</t>
  </si>
  <si>
    <t>Benefit parameters</t>
  </si>
  <si>
    <t>Scenario weightings</t>
  </si>
  <si>
    <t>Weightings</t>
  </si>
  <si>
    <t>%</t>
  </si>
  <si>
    <t>Opex - percentage of capex</t>
  </si>
  <si>
    <t>Weighted NPV results</t>
  </si>
  <si>
    <t>Net present value ($m, PV)</t>
  </si>
  <si>
    <t xml:space="preserve">Option </t>
  </si>
  <si>
    <t>Weighted</t>
  </si>
  <si>
    <t>Rank</t>
  </si>
  <si>
    <t>Option 5 (without series compensation)</t>
  </si>
  <si>
    <t>% of top ranked</t>
  </si>
  <si>
    <t>R2 Charts</t>
  </si>
  <si>
    <t>Standard output charts</t>
  </si>
  <si>
    <t>Standard charts</t>
  </si>
  <si>
    <t>Step</t>
  </si>
  <si>
    <t>NPV result</t>
  </si>
  <si>
    <t>Progressive</t>
  </si>
  <si>
    <t>Hydrogen</t>
  </si>
  <si>
    <t>PACR</t>
  </si>
  <si>
    <t>Option 5</t>
  </si>
  <si>
    <t>Option 5A</t>
  </si>
  <si>
    <t>NPV breakdown</t>
  </si>
  <si>
    <t>Option</t>
  </si>
  <si>
    <t>Transmission capex</t>
  </si>
  <si>
    <t>Transmission opex</t>
  </si>
  <si>
    <t>Avoided unserved energy</t>
  </si>
  <si>
    <t>Avoided REZ transmission capex</t>
  </si>
  <si>
    <t>Avoided fuel costs</t>
  </si>
  <si>
    <t xml:space="preserve">Avoided voluntary load curtailment </t>
  </si>
  <si>
    <t>Avoided generation/storage costs (excl. fuel costs)</t>
  </si>
  <si>
    <t>NPV</t>
  </si>
  <si>
    <t>Option 5 VNIW (via Bulgana and Kerang) with series compensation on Kerang – Bulgana</t>
  </si>
  <si>
    <t>Option 5A Option 5 (with series compensation), routing east of Kerang and crossing border north of Kerang</t>
  </si>
  <si>
    <t>Option 5 gross benefits breakdown over time</t>
  </si>
  <si>
    <t>Option 5A gross benefits breakdown over time</t>
  </si>
  <si>
    <t>Capital cost and discount rate sensitivities (weighted results)</t>
  </si>
  <si>
    <t>30% lower network capital costs</t>
  </si>
  <si>
    <t>5A</t>
  </si>
  <si>
    <t>30% higher network capital costs</t>
  </si>
  <si>
    <t>2.3% discount rate</t>
  </si>
  <si>
    <t>7.5% discount rate</t>
  </si>
  <si>
    <t>1% opex</t>
  </si>
  <si>
    <t>2% opex</t>
  </si>
  <si>
    <t>Tiled chart</t>
  </si>
  <si>
    <t>Westerly sensitivity, step change</t>
  </si>
  <si>
    <t>Option 5 without series compensation sensitivity, step change</t>
  </si>
  <si>
    <t>Cost component</t>
  </si>
  <si>
    <t xml:space="preserve">Option 5 </t>
  </si>
  <si>
    <t>Capex and opex terminal values and adjusted net benefits, $m PV</t>
  </si>
  <si>
    <t>(to Bulgana)</t>
  </si>
  <si>
    <t>(to Bulgana, east of Kerang)</t>
  </si>
  <si>
    <t>Step change</t>
  </si>
  <si>
    <t>Capex terminal value</t>
  </si>
  <si>
    <t>NSW</t>
  </si>
  <si>
    <t>VIC</t>
  </si>
  <si>
    <t>Opex terminal value</t>
  </si>
  <si>
    <t xml:space="preserve">Stage 1 – Early works </t>
  </si>
  <si>
    <t>Capex and opex terminal value</t>
  </si>
  <si>
    <t>Early works – Property/access/ easements</t>
  </si>
  <si>
    <t>Adjusted net benefits</t>
  </si>
  <si>
    <t>Early works – other</t>
  </si>
  <si>
    <t>Progressive change</t>
  </si>
  <si>
    <t xml:space="preserve">EnergyConnect enhanced </t>
  </si>
  <si>
    <t xml:space="preserve"> - </t>
  </si>
  <si>
    <t xml:space="preserve">Stage 2 – Implementation </t>
  </si>
  <si>
    <t>Substation/ terminal station works</t>
  </si>
  <si>
    <t>Line works</t>
  </si>
  <si>
    <t>Hydrogen superpower</t>
  </si>
  <si>
    <t>Power flow controllers / series compensation</t>
  </si>
  <si>
    <t>Biodiversity offset costs</t>
  </si>
  <si>
    <t>Total (by state)</t>
  </si>
  <si>
    <t>Total (all states)</t>
  </si>
  <si>
    <t>Weighted adjusted net benefits</t>
  </si>
  <si>
    <t>WRL - Incremental costs for alternate options (included in the totals above but separately itemised here as well for transparency</t>
  </si>
  <si>
    <t>Included cost</t>
  </si>
  <si>
    <t>WRL uprate length</t>
  </si>
  <si>
    <t>104 km</t>
  </si>
  <si>
    <r>
      <t xml:space="preserve">Approximate line length </t>
    </r>
    <r>
      <rPr>
        <b/>
        <vertAlign val="superscript"/>
        <sz val="8"/>
        <color rgb="FF242C31"/>
        <rFont val="Arial Nova"/>
        <family val="2"/>
      </rPr>
      <t>A</t>
    </r>
  </si>
  <si>
    <t>184 km</t>
  </si>
  <si>
    <t>205 km</t>
  </si>
  <si>
    <t>203 km</t>
  </si>
  <si>
    <t>206 km</t>
  </si>
  <si>
    <t>Project EnergyConnect uprate length</t>
  </si>
  <si>
    <t>174 km</t>
  </si>
  <si>
    <t>-</t>
  </si>
  <si>
    <r>
      <t xml:space="preserve">Quantity substations/ terminal stations </t>
    </r>
    <r>
      <rPr>
        <b/>
        <vertAlign val="superscript"/>
        <sz val="8"/>
        <color rgb="FF242C31"/>
        <rFont val="Arial Nova"/>
        <family val="2"/>
      </rPr>
      <t>B</t>
    </r>
  </si>
  <si>
    <t>Inputs and parameters for RIT-T assessment</t>
  </si>
  <si>
    <t>General parameter and option inputs</t>
  </si>
  <si>
    <t>Parameter</t>
  </si>
  <si>
    <t>Value</t>
  </si>
  <si>
    <t>First year of analysis</t>
  </si>
  <si>
    <t>Year</t>
  </si>
  <si>
    <t>Base year for dollar inputs</t>
  </si>
  <si>
    <t>Analysis period</t>
  </si>
  <si>
    <t>Years</t>
  </si>
  <si>
    <t>Option descriptions</t>
  </si>
  <si>
    <t>Option name</t>
  </si>
  <si>
    <t>Option 1/0</t>
  </si>
  <si>
    <t>Short description</t>
  </si>
  <si>
    <t>Base case</t>
  </si>
  <si>
    <t>Do nothing</t>
  </si>
  <si>
    <t>VNIW (via Bulgana and Kerang) crossing the Murray River near Echuca (Yorta Yorta Country)</t>
  </si>
  <si>
    <t>VNIW (via Bulgana and Kerang) crossing the Murray River north of Kerang (Wamba Wamba Country)</t>
  </si>
  <si>
    <t>Option 5A (western sensitivity)</t>
  </si>
  <si>
    <t>Same as Option 5A but connecting to the existing 200kV network on the west side of Kerang</t>
  </si>
  <si>
    <t>Option 5 without series compensation</t>
  </si>
  <si>
    <t>Sensitivity inputs</t>
  </si>
  <si>
    <t>Cost and benefit categories</t>
  </si>
  <si>
    <t>Scenarios</t>
  </si>
  <si>
    <t>Cost categories</t>
  </si>
  <si>
    <t>Scenario</t>
  </si>
  <si>
    <t>Name</t>
  </si>
  <si>
    <t>Capital cost (network)</t>
  </si>
  <si>
    <t>S1</t>
  </si>
  <si>
    <t>Capital cost (battery)</t>
  </si>
  <si>
    <t>S2</t>
  </si>
  <si>
    <t>Operating expenditure</t>
  </si>
  <si>
    <t>S3</t>
  </si>
  <si>
    <t>Benefit categories</t>
  </si>
  <si>
    <t>Benefit input category</t>
  </si>
  <si>
    <t>Avoided involuntary load shedding</t>
  </si>
  <si>
    <t>Involuntary load shedding</t>
  </si>
  <si>
    <t>Avoided unrelated TNSP expenditure</t>
  </si>
  <si>
    <t>Timing of unrelated network expenditure</t>
  </si>
  <si>
    <t xml:space="preserve">Avoided fuel consumption from generation dispatch </t>
  </si>
  <si>
    <t>Avoided generation dispatch costs</t>
  </si>
  <si>
    <t>Avoided costs for non RIT-T proponent parties</t>
  </si>
  <si>
    <t>Cost for non-RIT-T proponent parties</t>
  </si>
  <si>
    <t>RIT market benefits</t>
  </si>
  <si>
    <t>NER</t>
  </si>
  <si>
    <t>RIT-T market benefits</t>
  </si>
  <si>
    <t>5.15A.2(c)(4)(i)</t>
  </si>
  <si>
    <t>changes in fuel consumption arising through different patterns of generation dispatch</t>
  </si>
  <si>
    <t>5.15A.2(c)(4)(ii)</t>
  </si>
  <si>
    <t>changes in voluntary load curtailment</t>
  </si>
  <si>
    <t>5.15A.2(c)(4)(iii)</t>
  </si>
  <si>
    <t>changes in involuntary load shedding</t>
  </si>
  <si>
    <t>5.15A.2(c)(4)(iv)</t>
  </si>
  <si>
    <t>changes in costs for parties, other than the RIT-T proponent</t>
  </si>
  <si>
    <t>5.15A.2(c)(4)(v)</t>
  </si>
  <si>
    <t>differences in the timing of expenditure</t>
  </si>
  <si>
    <t>5.15A.2(c)(4)(vi)</t>
  </si>
  <si>
    <t>changes in network losses</t>
  </si>
  <si>
    <t>5.15A.2(c)(4)(vii)</t>
  </si>
  <si>
    <t>changes in ancillary services costs</t>
  </si>
  <si>
    <t>5.15A.2(c)(4)(viii)</t>
  </si>
  <si>
    <t>competition benefits</t>
  </si>
  <si>
    <t>5.15A.2(c)(4)(ix)</t>
  </si>
  <si>
    <t>any additional option value</t>
  </si>
  <si>
    <t>Colour scheme</t>
  </si>
  <si>
    <t>Colour</t>
  </si>
  <si>
    <t>R</t>
  </si>
  <si>
    <t>B</t>
  </si>
  <si>
    <t>G</t>
  </si>
  <si>
    <t>Green</t>
  </si>
  <si>
    <t>Dark grey</t>
  </si>
  <si>
    <t>Tan</t>
  </si>
  <si>
    <t>Red</t>
  </si>
  <si>
    <t>Brown</t>
  </si>
  <si>
    <t>Navy</t>
  </si>
  <si>
    <t>I2 CBA Inputs</t>
  </si>
  <si>
    <t>Inputs and parameters for the VNI West PACR RIT-T assessment</t>
  </si>
  <si>
    <t>Cost inputs</t>
  </si>
  <si>
    <t>All years refer to financial years</t>
  </si>
  <si>
    <t>Build profile for step change</t>
  </si>
  <si>
    <t>Component</t>
  </si>
  <si>
    <t>Total amount</t>
  </si>
  <si>
    <t>Asset life</t>
  </si>
  <si>
    <t>Opex</t>
  </si>
  <si>
    <t>NSW early works</t>
  </si>
  <si>
    <t>NSW 500kV substation works</t>
  </si>
  <si>
    <t>NSW 500kV line works</t>
  </si>
  <si>
    <t>NSW 500kV PEC Enhanced Line Works (Dinawan to Wagga)</t>
  </si>
  <si>
    <t>NSW power flow control and repeater site</t>
  </si>
  <si>
    <t>NSW property/land access/easements</t>
  </si>
  <si>
    <t>NA</t>
  </si>
  <si>
    <t>NSW biodiversity offset costs</t>
  </si>
  <si>
    <t>VIC early works</t>
  </si>
  <si>
    <t>VIC 500kV substation works</t>
  </si>
  <si>
    <t>VIC 500kV line works</t>
  </si>
  <si>
    <t>VIC power flow control and repeater site</t>
  </si>
  <si>
    <t>VIC property/land access/easements</t>
  </si>
  <si>
    <t>VIC biodiversity offset costs</t>
  </si>
  <si>
    <t>VIC WRL Option C2 incremental - substation works</t>
  </si>
  <si>
    <t>VIC WRL Option C2 incremental - lines works</t>
  </si>
  <si>
    <t>VIC WRL Option C2 incremental - power flow control and repeater site</t>
  </si>
  <si>
    <t>VIC WRL Option C2 incremental - land/access/easements</t>
  </si>
  <si>
    <t>VIC WRL Option C2 incremental - biodiversity offset costs</t>
  </si>
  <si>
    <t>$, real</t>
  </si>
  <si>
    <t>'Market benefit' inputs</t>
  </si>
  <si>
    <t>I3 Opex</t>
  </si>
  <si>
    <t>Opex inputs for the VNI West PACR RIT-T assessment</t>
  </si>
  <si>
    <t>Opex inputs for network components</t>
  </si>
  <si>
    <t>CPI: All groups CPI Australia</t>
  </si>
  <si>
    <t>Index</t>
  </si>
  <si>
    <t>Transmission compensation costs</t>
  </si>
  <si>
    <t>NSW transmission land payments</t>
  </si>
  <si>
    <t>NSW transmission payments</t>
  </si>
  <si>
    <t>Private land percentage</t>
  </si>
  <si>
    <t>Percentage</t>
  </si>
  <si>
    <t>Total payment per km</t>
  </si>
  <si>
    <t>$, Dec 22</t>
  </si>
  <si>
    <t>$, Jun 21</t>
  </si>
  <si>
    <t>Annual payment per km</t>
  </si>
  <si>
    <t>Length</t>
  </si>
  <si>
    <t>Annual payment</t>
  </si>
  <si>
    <t>km</t>
  </si>
  <si>
    <t>VIC transmission payments</t>
  </si>
  <si>
    <t>Selection</t>
  </si>
  <si>
    <t>VNI VIC</t>
  </si>
  <si>
    <t>VIC land tax</t>
  </si>
  <si>
    <t>$</t>
  </si>
  <si>
    <t>Opex on capital assets</t>
  </si>
  <si>
    <t>Capex attracting opex</t>
  </si>
  <si>
    <t>NSW opex</t>
  </si>
  <si>
    <t>VIC opex</t>
  </si>
  <si>
    <t>Calculating costs, benefits and NPV for each option</t>
  </si>
  <si>
    <t>Parameters for S1</t>
  </si>
  <si>
    <t>Active</t>
  </si>
  <si>
    <t>Incremental net present value calculation</t>
  </si>
  <si>
    <t>Net present value for each option</t>
  </si>
  <si>
    <t>Units</t>
  </si>
  <si>
    <t>Present value of market benefits for each option</t>
  </si>
  <si>
    <t>PV</t>
  </si>
  <si>
    <t>Present value of costs for each option</t>
  </si>
  <si>
    <t>Incremental cost calculation</t>
  </si>
  <si>
    <t>Capital outflow</t>
  </si>
  <si>
    <t>Commission in 2031/32</t>
  </si>
  <si>
    <t>Capex component</t>
  </si>
  <si>
    <t>Annual depreciation</t>
  </si>
  <si>
    <t>Years in analysis</t>
  </si>
  <si>
    <t>Terminal value</t>
  </si>
  <si>
    <t>Incremental 'market benefits' calculation</t>
  </si>
  <si>
    <t>PV market benefits over time</t>
  </si>
  <si>
    <t>Discount factor</t>
  </si>
  <si>
    <t>Annual PV</t>
  </si>
  <si>
    <t>Avoided voluntary load curtailment</t>
  </si>
  <si>
    <t>Avoided generation/storage costs (excl fuel costs)</t>
  </si>
  <si>
    <t>Cumulative PV</t>
  </si>
  <si>
    <t>CHECK</t>
  </si>
  <si>
    <t>Payback with matching of annual benefits and opex</t>
  </si>
  <si>
    <t xml:space="preserve">Payback for </t>
  </si>
  <si>
    <t>Capital costs</t>
  </si>
  <si>
    <t>Capital costs excluding terminal value</t>
  </si>
  <si>
    <t>Payback</t>
  </si>
  <si>
    <t>Annual net operating benefits</t>
  </si>
  <si>
    <t>$, PV</t>
  </si>
  <si>
    <t>Cumulative benefits (net of opex)</t>
  </si>
  <si>
    <t>Difference</t>
  </si>
  <si>
    <t>Payback year</t>
  </si>
  <si>
    <t>Payback with asset lifetime opex and capex</t>
  </si>
  <si>
    <t>Costs</t>
  </si>
  <si>
    <t>Annual benefits</t>
  </si>
  <si>
    <t>Cumulative benefits</t>
  </si>
  <si>
    <t>Costs (capex and opex for the life of the asset)</t>
  </si>
  <si>
    <t>Parameters for S2</t>
  </si>
  <si>
    <t>Parameters for S3</t>
  </si>
  <si>
    <t>Payback for</t>
  </si>
  <si>
    <t>Parameters for Weighted</t>
  </si>
  <si>
    <t>Scenario weighting</t>
  </si>
  <si>
    <t>Payback for Option 5</t>
  </si>
  <si>
    <t>Payback for Option 5A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</si>
</sst>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8" formatCode="&quot;$&quot;#,##0.00;[Red]\-&quot;$&quot;#,##0.00"/>
    <numFmt numFmtId="164" formatCode="&quot;$&quot;#,##0_);[Red]\(&quot;$&quot;#,##0\)"/>
    <numFmt numFmtId="165" formatCode="&quot;$&quot;#,##0.00_);[Red]\(&quot;$&quot;#,##0.00\)"/>
    <numFmt numFmtId="166" formatCode="_(&quot;$&quot;* #,##0_);_(&quot;$&quot;* \(#,##0\);_(&quot;$&quot;* &quot;-&quot;_);_(@_)"/>
    <numFmt numFmtId="167" formatCode="_(* #,##0_);_(* \(#,##0\);_(* &quot;-&quot;_);_(@_)"/>
    <numFmt numFmtId="168" formatCode="_(&quot;$&quot;* #,##0.00_);_(&quot;$&quot;* \(#,##0.00\);_(&quot;$&quot;* &quot;-&quot;??_);_(@_)"/>
    <numFmt numFmtId="169" formatCode="_(* #,##0.00_);_(* \(#,##0.00\);_(* &quot;-&quot;??_);_(@_)"/>
    <numFmt numFmtId="170" formatCode="#,###,###"/>
    <numFmt numFmtId="171" formatCode="#,###,###.00"/>
    <numFmt numFmtId="172" formatCode="0.0%"/>
    <numFmt numFmtId="173" formatCode="0.000000000"/>
    <numFmt numFmtId="174" formatCode="0.000"/>
    <numFmt numFmtId="175" formatCode="#,##0.00000000000000"/>
    <numFmt numFmtId="176" formatCode="0.0000%"/>
    <numFmt numFmtId="177" formatCode="[$-C09]d\ mmmm\ yyyy;@"/>
  </numFmts>
  <fonts count="50" x14ac:knownFonts="1">
    <font>
      <sz val="12"/>
      <color theme="1"/>
      <name val="Arial"/>
      <family val="2"/>
    </font>
    <font>
      <b/>
      <sz val="14"/>
      <color theme="1"/>
      <name val="Arial"/>
      <family val="2"/>
    </font>
    <font>
      <sz val="11"/>
      <color theme="1"/>
      <name val="Arial Nova"/>
      <family val="2"/>
      <scheme val="minor"/>
    </font>
    <font>
      <sz val="18"/>
      <color theme="3"/>
      <name val="Century Gothic"/>
      <family val="2"/>
      <scheme val="major"/>
    </font>
    <font>
      <b/>
      <sz val="15"/>
      <color theme="3"/>
      <name val="Arial Nova"/>
      <family val="2"/>
      <scheme val="minor"/>
    </font>
    <font>
      <b/>
      <sz val="13"/>
      <color theme="3"/>
      <name val="Arial Nova"/>
      <family val="2"/>
      <scheme val="minor"/>
    </font>
    <font>
      <b/>
      <sz val="11"/>
      <color theme="3"/>
      <name val="Arial Nova"/>
      <family val="2"/>
      <scheme val="minor"/>
    </font>
    <font>
      <sz val="11"/>
      <color rgb="FF006100"/>
      <name val="Arial Nova"/>
      <family val="2"/>
      <scheme val="minor"/>
    </font>
    <font>
      <sz val="11"/>
      <color rgb="FF9C0006"/>
      <name val="Arial Nova"/>
      <family val="2"/>
      <scheme val="minor"/>
    </font>
    <font>
      <sz val="11"/>
      <color rgb="FF9C6500"/>
      <name val="Arial Nova"/>
      <family val="2"/>
      <scheme val="minor"/>
    </font>
    <font>
      <sz val="11"/>
      <color rgb="FF3F3F76"/>
      <name val="Arial Nova"/>
      <family val="2"/>
      <scheme val="minor"/>
    </font>
    <font>
      <b/>
      <sz val="11"/>
      <color rgb="FF3F3F3F"/>
      <name val="Arial Nova"/>
      <family val="2"/>
      <scheme val="minor"/>
    </font>
    <font>
      <b/>
      <sz val="11"/>
      <color rgb="FFFA7D00"/>
      <name val="Arial Nova"/>
      <family val="2"/>
      <scheme val="minor"/>
    </font>
    <font>
      <sz val="11"/>
      <color rgb="FFFA7D00"/>
      <name val="Arial Nova"/>
      <family val="2"/>
      <scheme val="minor"/>
    </font>
    <font>
      <b/>
      <sz val="11"/>
      <color theme="0"/>
      <name val="Arial Nova"/>
      <family val="2"/>
      <scheme val="minor"/>
    </font>
    <font>
      <sz val="11"/>
      <color rgb="FFFF0000"/>
      <name val="Arial Nova"/>
      <family val="2"/>
      <scheme val="minor"/>
    </font>
    <font>
      <i/>
      <sz val="11"/>
      <color rgb="FF7F7F7F"/>
      <name val="Arial Nova"/>
      <family val="2"/>
      <scheme val="minor"/>
    </font>
    <font>
      <b/>
      <sz val="11"/>
      <color theme="1"/>
      <name val="Arial Nova"/>
      <family val="2"/>
      <scheme val="minor"/>
    </font>
    <font>
      <sz val="11"/>
      <color theme="0"/>
      <name val="Arial Nova"/>
      <family val="2"/>
      <scheme val="minor"/>
    </font>
    <font>
      <sz val="12"/>
      <color theme="1"/>
      <name val="Arial"/>
      <family val="2"/>
    </font>
    <font>
      <b/>
      <sz val="16"/>
      <color theme="0"/>
      <name val="Arial Nova"/>
      <family val="2"/>
      <scheme val="minor"/>
    </font>
    <font>
      <b/>
      <sz val="12"/>
      <color theme="0"/>
      <name val="Arial"/>
      <family val="2"/>
    </font>
    <font>
      <b/>
      <sz val="12"/>
      <color rgb="FFFF0000"/>
      <name val="Arial"/>
      <family val="2"/>
    </font>
    <font>
      <sz val="12"/>
      <name val="Arial"/>
      <family val="2"/>
    </font>
    <font>
      <b/>
      <sz val="12"/>
      <color theme="4"/>
      <name val="Arial"/>
      <family val="2"/>
    </font>
    <font>
      <b/>
      <sz val="12"/>
      <color theme="1"/>
      <name val="Arial"/>
      <family val="2"/>
    </font>
    <font>
      <b/>
      <sz val="17"/>
      <color theme="1"/>
      <name val="Arial"/>
      <family val="2"/>
    </font>
    <font>
      <sz val="12"/>
      <color theme="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2"/>
      <color rgb="FF262D33"/>
      <name val="Arial"/>
      <family val="2"/>
    </font>
    <font>
      <b/>
      <sz val="16"/>
      <color rgb="FF008698"/>
      <name val="Arial Nova"/>
      <family val="2"/>
      <scheme val="minor"/>
    </font>
    <font>
      <b/>
      <sz val="10"/>
      <color theme="0"/>
      <name val="Arial"/>
      <family val="2"/>
    </font>
    <font>
      <sz val="12"/>
      <color rgb="FFFF0000"/>
      <name val="Arial"/>
      <family val="2"/>
    </font>
    <font>
      <b/>
      <sz val="8"/>
      <color rgb="FF242C31"/>
      <name val="Arial Nova"/>
      <family val="2"/>
    </font>
    <font>
      <sz val="8"/>
      <color theme="1"/>
      <name val="Arial Nova"/>
      <family val="2"/>
    </font>
    <font>
      <b/>
      <sz val="8"/>
      <color rgb="FF3C1053"/>
      <name val="Arial Nova"/>
      <family val="2"/>
    </font>
    <font>
      <b/>
      <sz val="8"/>
      <color rgb="FFFFFFFF"/>
      <name val="Arial Nova"/>
      <family val="2"/>
    </font>
    <font>
      <sz val="8"/>
      <color rgb="FF000000"/>
      <name val="Arial Nova"/>
      <family val="2"/>
    </font>
    <font>
      <b/>
      <sz val="8"/>
      <color rgb="FF000000"/>
      <name val="Arial Nova"/>
      <family val="2"/>
    </font>
    <font>
      <b/>
      <vertAlign val="superscript"/>
      <sz val="8"/>
      <color rgb="FF242C31"/>
      <name val="Arial Nova"/>
      <family val="2"/>
    </font>
    <font>
      <sz val="10"/>
      <color rgb="FF424242"/>
      <name val="Arial Nova"/>
      <family val="2"/>
    </font>
    <font>
      <b/>
      <sz val="8"/>
      <color theme="3" tint="9.9978637043366805E-2"/>
      <name val="Arial Nova"/>
      <family val="2"/>
    </font>
    <font>
      <b/>
      <sz val="8"/>
      <color theme="0"/>
      <name val="Arial Nova"/>
      <family val="2"/>
    </font>
    <font>
      <b/>
      <sz val="8"/>
      <color theme="1"/>
      <name val="Arial Nova"/>
      <family val="2"/>
    </font>
    <font>
      <sz val="8"/>
      <color rgb="FF242C31"/>
      <name val="Arial Nova"/>
      <family val="2"/>
    </font>
  </fonts>
  <fills count="5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8698"/>
        <bgColor indexed="64"/>
      </patternFill>
    </fill>
    <fill>
      <patternFill patternType="solid">
        <fgColor rgb="FF696A6D"/>
        <bgColor indexed="64"/>
      </patternFill>
    </fill>
    <fill>
      <patternFill patternType="solid">
        <fgColor rgb="FF262D33"/>
        <bgColor indexed="64"/>
      </patternFill>
    </fill>
    <fill>
      <patternFill patternType="solid">
        <fgColor rgb="FFE0D4A4"/>
        <bgColor indexed="64"/>
      </patternFill>
    </fill>
    <fill>
      <patternFill patternType="solid">
        <fgColor rgb="FF9EC0DB"/>
        <bgColor indexed="64"/>
      </patternFill>
    </fill>
    <fill>
      <patternFill patternType="solid">
        <fgColor rgb="FFF6C1D1"/>
        <bgColor indexed="64"/>
      </patternFill>
    </fill>
    <fill>
      <patternFill patternType="solid">
        <fgColor rgb="FF9ECCA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6CEEB"/>
        <bgColor indexed="64"/>
      </patternFill>
    </fill>
    <fill>
      <patternFill patternType="solid">
        <fgColor rgb="FF4F2459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EEEEF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rgb="FF3C1053"/>
      </top>
      <bottom style="medium">
        <color rgb="FF3C1053"/>
      </bottom>
      <diagonal/>
    </border>
    <border>
      <left/>
      <right/>
      <top/>
      <bottom style="medium">
        <color rgb="FF3C1053"/>
      </bottom>
      <diagonal/>
    </border>
  </borders>
  <cellStyleXfs count="55">
    <xf numFmtId="0" fontId="0" fillId="0" borderId="0"/>
    <xf numFmtId="0" fontId="20" fillId="34" borderId="0"/>
    <xf numFmtId="16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0" fontId="21" fillId="36" borderId="0"/>
    <xf numFmtId="0" fontId="21" fillId="35" borderId="0"/>
    <xf numFmtId="0" fontId="19" fillId="33" borderId="0"/>
    <xf numFmtId="2" fontId="19" fillId="37" borderId="0"/>
    <xf numFmtId="2" fontId="19" fillId="38" borderId="0"/>
    <xf numFmtId="1" fontId="19" fillId="39" borderId="0"/>
    <xf numFmtId="2" fontId="19" fillId="40" borderId="0"/>
  </cellStyleXfs>
  <cellXfs count="254">
    <xf numFmtId="0" fontId="0" fillId="0" borderId="0" xfId="0"/>
    <xf numFmtId="0" fontId="19" fillId="33" borderId="0" xfId="50"/>
    <xf numFmtId="0" fontId="1" fillId="0" borderId="0" xfId="0" applyFont="1"/>
    <xf numFmtId="0" fontId="21" fillId="36" borderId="0" xfId="48"/>
    <xf numFmtId="0" fontId="20" fillId="34" borderId="0" xfId="1"/>
    <xf numFmtId="0" fontId="21" fillId="35" borderId="0" xfId="49"/>
    <xf numFmtId="0" fontId="21" fillId="35" borderId="0" xfId="49" applyAlignment="1">
      <alignment horizontal="center"/>
    </xf>
    <xf numFmtId="0" fontId="0" fillId="33" borderId="0" xfId="50" applyFont="1"/>
    <xf numFmtId="0" fontId="21" fillId="35" borderId="0" xfId="49" applyAlignment="1">
      <alignment horizontal="left"/>
    </xf>
    <xf numFmtId="0" fontId="0" fillId="0" borderId="0" xfId="0" applyAlignment="1">
      <alignment horizontal="center"/>
    </xf>
    <xf numFmtId="0" fontId="21" fillId="36" borderId="0" xfId="48" applyAlignment="1">
      <alignment horizontal="center"/>
    </xf>
    <xf numFmtId="0" fontId="0" fillId="33" borderId="0" xfId="50" applyFont="1" applyAlignment="1">
      <alignment horizontal="center"/>
    </xf>
    <xf numFmtId="0" fontId="0" fillId="41" borderId="0" xfId="0" applyFill="1"/>
    <xf numFmtId="0" fontId="21" fillId="35" borderId="0" xfId="49" applyAlignment="1">
      <alignment horizontal="right"/>
    </xf>
    <xf numFmtId="2" fontId="19" fillId="33" borderId="0" xfId="50" applyNumberFormat="1" applyAlignment="1">
      <alignment horizontal="left"/>
    </xf>
    <xf numFmtId="0" fontId="0" fillId="0" borderId="0" xfId="0" applyAlignment="1">
      <alignment horizontal="right"/>
    </xf>
    <xf numFmtId="0" fontId="21" fillId="36" borderId="0" xfId="48" applyAlignment="1">
      <alignment horizontal="right"/>
    </xf>
    <xf numFmtId="3" fontId="19" fillId="38" borderId="0" xfId="52" applyNumberFormat="1"/>
    <xf numFmtId="3" fontId="21" fillId="36" borderId="0" xfId="48" applyNumberFormat="1"/>
    <xf numFmtId="3" fontId="19" fillId="38" borderId="10" xfId="52" applyNumberFormat="1" applyBorder="1"/>
    <xf numFmtId="1" fontId="19" fillId="40" borderId="0" xfId="54" applyNumberFormat="1" applyAlignment="1">
      <alignment horizontal="center"/>
    </xf>
    <xf numFmtId="0" fontId="20" fillId="34" borderId="0" xfId="1" applyAlignment="1">
      <alignment horizontal="right"/>
    </xf>
    <xf numFmtId="3" fontId="19" fillId="40" borderId="0" xfId="54" applyNumberFormat="1" applyAlignment="1">
      <alignment horizontal="right"/>
    </xf>
    <xf numFmtId="3" fontId="19" fillId="40" borderId="10" xfId="54" applyNumberFormat="1" applyBorder="1"/>
    <xf numFmtId="0" fontId="19" fillId="33" borderId="0" xfId="50" applyAlignment="1">
      <alignment horizontal="left"/>
    </xf>
    <xf numFmtId="0" fontId="21" fillId="36" borderId="0" xfId="48" applyAlignment="1">
      <alignment horizontal="left"/>
    </xf>
    <xf numFmtId="0" fontId="0" fillId="0" borderId="0" xfId="0" applyAlignment="1">
      <alignment horizontal="left"/>
    </xf>
    <xf numFmtId="0" fontId="20" fillId="34" borderId="0" xfId="1" applyAlignment="1">
      <alignment horizontal="left"/>
    </xf>
    <xf numFmtId="0" fontId="22" fillId="0" borderId="0" xfId="0" applyFont="1"/>
    <xf numFmtId="0" fontId="19" fillId="33" borderId="12" xfId="50" applyBorder="1"/>
    <xf numFmtId="2" fontId="19" fillId="37" borderId="12" xfId="51" applyBorder="1"/>
    <xf numFmtId="2" fontId="19" fillId="38" borderId="12" xfId="52" applyBorder="1"/>
    <xf numFmtId="1" fontId="19" fillId="39" borderId="12" xfId="53" applyBorder="1"/>
    <xf numFmtId="2" fontId="19" fillId="40" borderId="13" xfId="54" applyBorder="1"/>
    <xf numFmtId="2" fontId="0" fillId="37" borderId="0" xfId="51" applyFont="1" applyAlignment="1" applyProtection="1">
      <alignment horizontal="left" vertical="top"/>
      <protection locked="0"/>
    </xf>
    <xf numFmtId="3" fontId="19" fillId="37" borderId="0" xfId="51" applyNumberFormat="1" applyProtection="1">
      <protection locked="0"/>
    </xf>
    <xf numFmtId="0" fontId="21" fillId="41" borderId="0" xfId="48" applyFill="1"/>
    <xf numFmtId="0" fontId="20" fillId="34" borderId="0" xfId="1" applyAlignment="1">
      <alignment horizontal="center"/>
    </xf>
    <xf numFmtId="0" fontId="19" fillId="0" borderId="0" xfId="50" applyFill="1"/>
    <xf numFmtId="0" fontId="0" fillId="0" borderId="0" xfId="50" applyFont="1" applyFill="1" applyAlignment="1">
      <alignment horizontal="center"/>
    </xf>
    <xf numFmtId="3" fontId="19" fillId="0" borderId="0" xfId="51" applyNumberFormat="1" applyFill="1"/>
    <xf numFmtId="0" fontId="27" fillId="0" borderId="0" xfId="0" applyFont="1"/>
    <xf numFmtId="0" fontId="28" fillId="0" borderId="0" xfId="0" applyFont="1"/>
    <xf numFmtId="0" fontId="23" fillId="0" borderId="0" xfId="0" applyFont="1"/>
    <xf numFmtId="0" fontId="21" fillId="35" borderId="0" xfId="49" applyAlignment="1">
      <alignment horizontal="center" vertical="top" wrapText="1"/>
    </xf>
    <xf numFmtId="2" fontId="0" fillId="37" borderId="0" xfId="51" applyFont="1" applyAlignment="1" applyProtection="1">
      <alignment vertical="top"/>
      <protection locked="0"/>
    </xf>
    <xf numFmtId="3" fontId="0" fillId="0" borderId="0" xfId="0" applyNumberFormat="1"/>
    <xf numFmtId="0" fontId="21" fillId="35" borderId="0" xfId="49" applyAlignment="1">
      <alignment horizontal="left" vertical="top" wrapText="1"/>
    </xf>
    <xf numFmtId="0" fontId="19" fillId="0" borderId="0" xfId="50" applyFill="1" applyAlignment="1">
      <alignment horizontal="left"/>
    </xf>
    <xf numFmtId="1" fontId="0" fillId="0" borderId="0" xfId="0" applyNumberFormat="1"/>
    <xf numFmtId="1" fontId="22" fillId="0" borderId="0" xfId="0" applyNumberFormat="1" applyFont="1"/>
    <xf numFmtId="165" fontId="24" fillId="0" borderId="0" xfId="0" applyNumberFormat="1" applyFont="1"/>
    <xf numFmtId="2" fontId="19" fillId="33" borderId="0" xfId="50" applyNumberFormat="1"/>
    <xf numFmtId="1" fontId="21" fillId="0" borderId="0" xfId="53" applyFont="1" applyFill="1" applyAlignment="1">
      <alignment horizontal="center" vertical="top"/>
    </xf>
    <xf numFmtId="0" fontId="20" fillId="34" borderId="0" xfId="1" quotePrefix="1"/>
    <xf numFmtId="3" fontId="19" fillId="33" borderId="0" xfId="50" applyNumberFormat="1"/>
    <xf numFmtId="1" fontId="0" fillId="39" borderId="0" xfId="53" applyFont="1" applyAlignment="1" applyProtection="1">
      <alignment horizontal="center" vertical="top"/>
      <protection locked="0"/>
    </xf>
    <xf numFmtId="0" fontId="29" fillId="0" borderId="0" xfId="0" applyFont="1"/>
    <xf numFmtId="1" fontId="0" fillId="39" borderId="0" xfId="51" applyNumberFormat="1" applyFont="1" applyFill="1" applyAlignment="1">
      <alignment horizontal="center"/>
    </xf>
    <xf numFmtId="0" fontId="21" fillId="0" borderId="0" xfId="48" applyFill="1"/>
    <xf numFmtId="0" fontId="21" fillId="0" borderId="0" xfId="49" applyFill="1"/>
    <xf numFmtId="0" fontId="21" fillId="35" borderId="0" xfId="49" applyAlignment="1">
      <alignment vertical="top" wrapText="1"/>
    </xf>
    <xf numFmtId="0" fontId="21" fillId="35" borderId="0" xfId="49" applyAlignment="1">
      <alignment vertical="top"/>
    </xf>
    <xf numFmtId="0" fontId="0" fillId="41" borderId="0" xfId="0" applyFill="1" applyAlignment="1">
      <alignment horizontal="left"/>
    </xf>
    <xf numFmtId="0" fontId="21" fillId="34" borderId="0" xfId="1" applyFont="1"/>
    <xf numFmtId="0" fontId="21" fillId="0" borderId="0" xfId="1" applyFont="1" applyFill="1"/>
    <xf numFmtId="0" fontId="21" fillId="34" borderId="0" xfId="1" applyFont="1" applyAlignment="1">
      <alignment horizontal="left"/>
    </xf>
    <xf numFmtId="0" fontId="21" fillId="41" borderId="0" xfId="0" applyFont="1" applyFill="1"/>
    <xf numFmtId="0" fontId="21" fillId="35" borderId="0" xfId="0" applyFont="1" applyFill="1"/>
    <xf numFmtId="3" fontId="0" fillId="37" borderId="0" xfId="51" applyNumberFormat="1" applyFont="1"/>
    <xf numFmtId="3" fontId="0" fillId="42" borderId="0" xfId="51" applyNumberFormat="1" applyFont="1" applyFill="1"/>
    <xf numFmtId="0" fontId="0" fillId="42" borderId="0" xfId="0" applyFill="1"/>
    <xf numFmtId="0" fontId="21" fillId="35" borderId="0" xfId="0" applyFont="1" applyFill="1" applyAlignment="1">
      <alignment horizontal="right"/>
    </xf>
    <xf numFmtId="0" fontId="0" fillId="37" borderId="0" xfId="51" applyNumberFormat="1" applyFont="1"/>
    <xf numFmtId="10" fontId="0" fillId="39" borderId="0" xfId="53" applyNumberFormat="1" applyFont="1" applyAlignment="1" applyProtection="1">
      <alignment horizontal="right"/>
      <protection locked="0"/>
    </xf>
    <xf numFmtId="0" fontId="21" fillId="41" borderId="0" xfId="0" applyFont="1" applyFill="1" applyAlignment="1">
      <alignment horizontal="right"/>
    </xf>
    <xf numFmtId="0" fontId="21" fillId="41" borderId="0" xfId="48" applyFill="1" applyAlignment="1">
      <alignment horizontal="left"/>
    </xf>
    <xf numFmtId="0" fontId="21" fillId="41" borderId="0" xfId="48" applyFill="1" applyAlignment="1">
      <alignment horizontal="right"/>
    </xf>
    <xf numFmtId="4" fontId="19" fillId="39" borderId="0" xfId="51" applyNumberFormat="1" applyFill="1" applyAlignment="1">
      <alignment horizontal="right"/>
    </xf>
    <xf numFmtId="0" fontId="21" fillId="35" borderId="0" xfId="49" applyAlignment="1">
      <alignment horizontal="right" vertical="top" wrapText="1"/>
    </xf>
    <xf numFmtId="3" fontId="21" fillId="41" borderId="0" xfId="48" applyNumberFormat="1" applyFill="1" applyAlignment="1">
      <alignment horizontal="left"/>
    </xf>
    <xf numFmtId="3" fontId="21" fillId="36" borderId="0" xfId="48" applyNumberFormat="1" applyAlignment="1">
      <alignment horizontal="center"/>
    </xf>
    <xf numFmtId="3" fontId="21" fillId="35" borderId="0" xfId="49" applyNumberFormat="1" applyAlignment="1">
      <alignment horizontal="left"/>
    </xf>
    <xf numFmtId="3" fontId="21" fillId="35" borderId="0" xfId="49" applyNumberFormat="1"/>
    <xf numFmtId="4" fontId="0" fillId="0" borderId="0" xfId="0" applyNumberFormat="1"/>
    <xf numFmtId="10" fontId="0" fillId="38" borderId="0" xfId="0" applyNumberFormat="1" applyFill="1"/>
    <xf numFmtId="3" fontId="0" fillId="38" borderId="0" xfId="0" applyNumberFormat="1" applyFill="1"/>
    <xf numFmtId="4" fontId="0" fillId="38" borderId="0" xfId="0" applyNumberFormat="1" applyFill="1"/>
    <xf numFmtId="0" fontId="31" fillId="0" borderId="0" xfId="0" applyFont="1"/>
    <xf numFmtId="0" fontId="32" fillId="0" borderId="0" xfId="0" applyFont="1"/>
    <xf numFmtId="0" fontId="33" fillId="0" borderId="0" xfId="0" applyFont="1"/>
    <xf numFmtId="2" fontId="32" fillId="0" borderId="0" xfId="0" applyNumberFormat="1" applyFont="1"/>
    <xf numFmtId="3" fontId="32" fillId="42" borderId="0" xfId="0" applyNumberFormat="1" applyFont="1" applyFill="1"/>
    <xf numFmtId="3" fontId="32" fillId="38" borderId="0" xfId="52" applyNumberFormat="1" applyFont="1" applyAlignment="1">
      <alignment horizontal="right"/>
    </xf>
    <xf numFmtId="2" fontId="0" fillId="0" borderId="0" xfId="0" applyNumberFormat="1"/>
    <xf numFmtId="0" fontId="34" fillId="36" borderId="0" xfId="48" applyFont="1"/>
    <xf numFmtId="0" fontId="35" fillId="34" borderId="0" xfId="1" applyFont="1"/>
    <xf numFmtId="0" fontId="21" fillId="41" borderId="11" xfId="48" applyFill="1" applyBorder="1" applyAlignment="1">
      <alignment vertical="top"/>
    </xf>
    <xf numFmtId="0" fontId="35" fillId="34" borderId="0" xfId="1" applyFont="1" applyAlignment="1">
      <alignment horizontal="right"/>
    </xf>
    <xf numFmtId="3" fontId="0" fillId="0" borderId="0" xfId="0" applyNumberFormat="1" applyAlignment="1">
      <alignment horizontal="right"/>
    </xf>
    <xf numFmtId="10" fontId="0" fillId="39" borderId="0" xfId="53" applyNumberFormat="1" applyFont="1" applyAlignment="1" applyProtection="1">
      <alignment horizontal="center"/>
      <protection locked="0"/>
    </xf>
    <xf numFmtId="3" fontId="21" fillId="35" borderId="0" xfId="49" applyNumberFormat="1" applyAlignment="1">
      <alignment horizontal="right"/>
    </xf>
    <xf numFmtId="4" fontId="19" fillId="38" borderId="0" xfId="52" applyNumberFormat="1"/>
    <xf numFmtId="164" fontId="0" fillId="0" borderId="0" xfId="0" applyNumberFormat="1"/>
    <xf numFmtId="0" fontId="36" fillId="34" borderId="0" xfId="1" applyFont="1" applyAlignment="1">
      <alignment horizontal="left"/>
    </xf>
    <xf numFmtId="0" fontId="36" fillId="34" borderId="0" xfId="1" applyFont="1" applyAlignment="1">
      <alignment horizontal="right"/>
    </xf>
    <xf numFmtId="3" fontId="36" fillId="41" borderId="0" xfId="0" applyNumberFormat="1" applyFont="1" applyFill="1" applyAlignment="1">
      <alignment horizontal="left"/>
    </xf>
    <xf numFmtId="0" fontId="36" fillId="41" borderId="0" xfId="0" applyFont="1" applyFill="1" applyAlignment="1">
      <alignment horizontal="left"/>
    </xf>
    <xf numFmtId="0" fontId="36" fillId="41" borderId="0" xfId="0" applyFont="1" applyFill="1" applyAlignment="1">
      <alignment horizontal="right"/>
    </xf>
    <xf numFmtId="0" fontId="36" fillId="35" borderId="0" xfId="0" applyFont="1" applyFill="1"/>
    <xf numFmtId="3" fontId="36" fillId="35" borderId="0" xfId="0" applyNumberFormat="1" applyFont="1" applyFill="1" applyAlignment="1">
      <alignment horizontal="right"/>
    </xf>
    <xf numFmtId="3" fontId="36" fillId="35" borderId="0" xfId="0" applyNumberFormat="1" applyFont="1" applyFill="1" applyAlignment="1">
      <alignment horizontal="left"/>
    </xf>
    <xf numFmtId="0" fontId="32" fillId="0" borderId="0" xfId="0" applyFont="1" applyAlignment="1">
      <alignment horizontal="left"/>
    </xf>
    <xf numFmtId="3" fontId="32" fillId="0" borderId="0" xfId="0" applyNumberFormat="1" applyFont="1"/>
    <xf numFmtId="3" fontId="23" fillId="0" borderId="0" xfId="0" applyNumberFormat="1" applyFont="1"/>
    <xf numFmtId="9" fontId="32" fillId="0" borderId="0" xfId="0" applyNumberFormat="1" applyFont="1"/>
    <xf numFmtId="170" fontId="0" fillId="0" borderId="0" xfId="0" applyNumberFormat="1"/>
    <xf numFmtId="1" fontId="32" fillId="0" borderId="0" xfId="0" applyNumberFormat="1" applyFont="1"/>
    <xf numFmtId="171" fontId="0" fillId="0" borderId="0" xfId="0" applyNumberFormat="1" applyAlignment="1">
      <alignment horizontal="right"/>
    </xf>
    <xf numFmtId="10" fontId="32" fillId="0" borderId="0" xfId="0" applyNumberFormat="1" applyFont="1"/>
    <xf numFmtId="0" fontId="0" fillId="43" borderId="0" xfId="0" applyFill="1"/>
    <xf numFmtId="0" fontId="26" fillId="43" borderId="0" xfId="0" applyFont="1" applyFill="1"/>
    <xf numFmtId="0" fontId="25" fillId="43" borderId="0" xfId="0" applyFont="1" applyFill="1"/>
    <xf numFmtId="0" fontId="0" fillId="43" borderId="0" xfId="0" applyFill="1" applyAlignment="1">
      <alignment horizontal="center"/>
    </xf>
    <xf numFmtId="0" fontId="21" fillId="41" borderId="16" xfId="48" applyFill="1" applyBorder="1" applyAlignment="1">
      <alignment vertical="top"/>
    </xf>
    <xf numFmtId="0" fontId="0" fillId="43" borderId="16" xfId="0" applyFill="1" applyBorder="1"/>
    <xf numFmtId="0" fontId="0" fillId="43" borderId="17" xfId="0" applyFill="1" applyBorder="1"/>
    <xf numFmtId="0" fontId="0" fillId="43" borderId="18" xfId="0" applyFill="1" applyBorder="1"/>
    <xf numFmtId="3" fontId="0" fillId="0" borderId="0" xfId="0" applyNumberFormat="1" applyAlignment="1">
      <alignment horizontal="center"/>
    </xf>
    <xf numFmtId="2" fontId="0" fillId="37" borderId="0" xfId="51" applyFont="1" applyAlignment="1" applyProtection="1">
      <alignment horizontal="left"/>
      <protection locked="0"/>
    </xf>
    <xf numFmtId="2" fontId="23" fillId="37" borderId="0" xfId="51" applyFont="1" applyAlignment="1" applyProtection="1">
      <alignment horizontal="left"/>
      <protection locked="0"/>
    </xf>
    <xf numFmtId="0" fontId="23" fillId="37" borderId="0" xfId="51" applyNumberFormat="1" applyFont="1" applyAlignment="1" applyProtection="1">
      <alignment horizontal="center"/>
      <protection locked="0"/>
    </xf>
    <xf numFmtId="3" fontId="19" fillId="38" borderId="0" xfId="51" applyNumberFormat="1" applyFill="1" applyAlignment="1" applyProtection="1">
      <alignment horizontal="right"/>
      <protection locked="0"/>
    </xf>
    <xf numFmtId="0" fontId="19" fillId="37" borderId="0" xfId="51" applyNumberFormat="1" applyAlignment="1" applyProtection="1">
      <alignment horizontal="center"/>
      <protection locked="0"/>
    </xf>
    <xf numFmtId="3" fontId="19" fillId="37" borderId="0" xfId="51" applyNumberFormat="1" applyAlignment="1" applyProtection="1">
      <alignment horizontal="center"/>
      <protection locked="0"/>
    </xf>
    <xf numFmtId="3" fontId="19" fillId="37" borderId="0" xfId="51" applyNumberFormat="1" applyAlignment="1" applyProtection="1">
      <alignment horizontal="right"/>
      <protection locked="0"/>
    </xf>
    <xf numFmtId="3" fontId="19" fillId="0" borderId="0" xfId="51" applyNumberFormat="1" applyFill="1" applyProtection="1">
      <protection locked="0"/>
    </xf>
    <xf numFmtId="0" fontId="21" fillId="35" borderId="10" xfId="49" applyBorder="1" applyAlignment="1">
      <alignment horizontal="right"/>
    </xf>
    <xf numFmtId="3" fontId="19" fillId="38" borderId="10" xfId="52" applyNumberFormat="1" applyBorder="1" applyAlignment="1">
      <alignment horizontal="right"/>
    </xf>
    <xf numFmtId="3" fontId="19" fillId="0" borderId="0" xfId="52" applyNumberFormat="1" applyFill="1"/>
    <xf numFmtId="3" fontId="19" fillId="38" borderId="15" xfId="52" applyNumberFormat="1" applyBorder="1"/>
    <xf numFmtId="0" fontId="19" fillId="38" borderId="0" xfId="52" applyNumberFormat="1"/>
    <xf numFmtId="3" fontId="19" fillId="40" borderId="10" xfId="54" applyNumberFormat="1" applyBorder="1" applyAlignment="1">
      <alignment horizontal="right"/>
    </xf>
    <xf numFmtId="3" fontId="19" fillId="38" borderId="20" xfId="52" applyNumberFormat="1" applyBorder="1"/>
    <xf numFmtId="3" fontId="19" fillId="38" borderId="21" xfId="52" applyNumberFormat="1" applyBorder="1"/>
    <xf numFmtId="3" fontId="19" fillId="38" borderId="22" xfId="52" applyNumberFormat="1" applyBorder="1"/>
    <xf numFmtId="3" fontId="19" fillId="38" borderId="23" xfId="52" applyNumberFormat="1" applyBorder="1"/>
    <xf numFmtId="3" fontId="19" fillId="38" borderId="24" xfId="52" applyNumberFormat="1" applyBorder="1"/>
    <xf numFmtId="0" fontId="0" fillId="44" borderId="25" xfId="0" applyFill="1" applyBorder="1"/>
    <xf numFmtId="0" fontId="0" fillId="44" borderId="19" xfId="0" applyFill="1" applyBorder="1"/>
    <xf numFmtId="0" fontId="0" fillId="44" borderId="0" xfId="0" applyFill="1"/>
    <xf numFmtId="3" fontId="19" fillId="38" borderId="25" xfId="52" applyNumberFormat="1" applyBorder="1"/>
    <xf numFmtId="3" fontId="19" fillId="38" borderId="26" xfId="52" applyNumberFormat="1" applyBorder="1"/>
    <xf numFmtId="3" fontId="19" fillId="38" borderId="27" xfId="52" applyNumberFormat="1" applyBorder="1"/>
    <xf numFmtId="3" fontId="19" fillId="38" borderId="14" xfId="52" applyNumberFormat="1" applyBorder="1"/>
    <xf numFmtId="9" fontId="0" fillId="38" borderId="0" xfId="0" applyNumberFormat="1" applyFill="1" applyAlignment="1">
      <alignment horizontal="center"/>
    </xf>
    <xf numFmtId="4" fontId="19" fillId="37" borderId="0" xfId="51" applyNumberFormat="1" applyProtection="1">
      <protection locked="0"/>
    </xf>
    <xf numFmtId="9" fontId="19" fillId="38" borderId="0" xfId="52" applyNumberFormat="1"/>
    <xf numFmtId="0" fontId="36" fillId="35" borderId="0" xfId="49" applyFont="1" applyAlignment="1">
      <alignment horizontal="left"/>
    </xf>
    <xf numFmtId="0" fontId="36" fillId="35" borderId="0" xfId="49" applyFont="1" applyAlignment="1">
      <alignment horizontal="right"/>
    </xf>
    <xf numFmtId="2" fontId="32" fillId="33" borderId="0" xfId="50" applyNumberFormat="1" applyFont="1" applyAlignment="1">
      <alignment horizontal="left"/>
    </xf>
    <xf numFmtId="170" fontId="32" fillId="40" borderId="0" xfId="54" applyNumberFormat="1" applyFont="1" applyAlignment="1">
      <alignment horizontal="right"/>
    </xf>
    <xf numFmtId="0" fontId="32" fillId="0" borderId="0" xfId="0" applyFont="1" applyAlignment="1">
      <alignment horizontal="right"/>
    </xf>
    <xf numFmtId="170" fontId="32" fillId="0" borderId="0" xfId="0" applyNumberFormat="1" applyFont="1"/>
    <xf numFmtId="10" fontId="19" fillId="39" borderId="0" xfId="53" applyNumberFormat="1"/>
    <xf numFmtId="17" fontId="21" fillId="35" borderId="0" xfId="49" applyNumberFormat="1" applyAlignment="1">
      <alignment horizontal="right"/>
    </xf>
    <xf numFmtId="0" fontId="0" fillId="33" borderId="0" xfId="0" applyFill="1"/>
    <xf numFmtId="0" fontId="0" fillId="33" borderId="0" xfId="0" applyFill="1" applyAlignment="1">
      <alignment horizontal="left"/>
    </xf>
    <xf numFmtId="2" fontId="19" fillId="39" borderId="0" xfId="53" applyNumberFormat="1"/>
    <xf numFmtId="0" fontId="37" fillId="0" borderId="0" xfId="0" applyFont="1" applyAlignment="1">
      <alignment horizontal="left"/>
    </xf>
    <xf numFmtId="3" fontId="0" fillId="45" borderId="0" xfId="0" applyNumberFormat="1" applyFill="1"/>
    <xf numFmtId="8" fontId="0" fillId="0" borderId="0" xfId="0" applyNumberFormat="1"/>
    <xf numFmtId="3" fontId="19" fillId="46" borderId="0" xfId="52" applyNumberFormat="1" applyFill="1"/>
    <xf numFmtId="3" fontId="19" fillId="38" borderId="28" xfId="52" applyNumberFormat="1" applyBorder="1"/>
    <xf numFmtId="9" fontId="0" fillId="0" borderId="0" xfId="0" applyNumberFormat="1"/>
    <xf numFmtId="2" fontId="27" fillId="36" borderId="0" xfId="48" applyNumberFormat="1" applyFont="1"/>
    <xf numFmtId="17" fontId="21" fillId="35" borderId="0" xfId="49" applyNumberFormat="1" applyAlignment="1">
      <alignment horizontal="center"/>
    </xf>
    <xf numFmtId="0" fontId="19" fillId="33" borderId="0" xfId="50" applyAlignment="1">
      <alignment horizontal="center"/>
    </xf>
    <xf numFmtId="17" fontId="21" fillId="35" borderId="0" xfId="49" applyNumberFormat="1" applyAlignment="1">
      <alignment horizontal="left"/>
    </xf>
    <xf numFmtId="1" fontId="19" fillId="37" borderId="0" xfId="51" applyNumberFormat="1" applyAlignment="1">
      <alignment horizontal="right"/>
    </xf>
    <xf numFmtId="173" fontId="0" fillId="0" borderId="0" xfId="0" applyNumberFormat="1"/>
    <xf numFmtId="174" fontId="0" fillId="0" borderId="0" xfId="0" applyNumberFormat="1"/>
    <xf numFmtId="175" fontId="0" fillId="0" borderId="0" xfId="0" applyNumberFormat="1"/>
    <xf numFmtId="10" fontId="0" fillId="0" borderId="0" xfId="0" applyNumberFormat="1"/>
    <xf numFmtId="10" fontId="19" fillId="0" borderId="0" xfId="53" applyNumberFormat="1" applyFill="1"/>
    <xf numFmtId="0" fontId="19" fillId="0" borderId="0" xfId="53" applyNumberFormat="1" applyFill="1"/>
    <xf numFmtId="4" fontId="19" fillId="0" borderId="0" xfId="51" applyNumberFormat="1" applyFill="1" applyAlignment="1">
      <alignment horizontal="right"/>
    </xf>
    <xf numFmtId="4" fontId="19" fillId="0" borderId="0" xfId="52" applyNumberFormat="1" applyFill="1"/>
    <xf numFmtId="10" fontId="0" fillId="0" borderId="0" xfId="0" applyNumberFormat="1" applyAlignment="1">
      <alignment horizontal="right"/>
    </xf>
    <xf numFmtId="0" fontId="20" fillId="0" borderId="0" xfId="1" applyFill="1"/>
    <xf numFmtId="17" fontId="0" fillId="42" borderId="0" xfId="0" applyNumberFormat="1" applyFill="1" applyAlignment="1">
      <alignment horizontal="left"/>
    </xf>
    <xf numFmtId="9" fontId="19" fillId="37" borderId="0" xfId="52" applyNumberFormat="1" applyFill="1"/>
    <xf numFmtId="0" fontId="0" fillId="37" borderId="0" xfId="0" applyFill="1"/>
    <xf numFmtId="17" fontId="21" fillId="36" borderId="0" xfId="48" applyNumberFormat="1"/>
    <xf numFmtId="10" fontId="32" fillId="40" borderId="0" xfId="54" applyNumberFormat="1" applyFont="1" applyAlignment="1">
      <alignment horizontal="right"/>
    </xf>
    <xf numFmtId="0" fontId="38" fillId="47" borderId="29" xfId="0" applyFont="1" applyFill="1" applyBorder="1" applyAlignment="1">
      <alignment vertical="center" wrapText="1"/>
    </xf>
    <xf numFmtId="0" fontId="40" fillId="47" borderId="29" xfId="0" applyFont="1" applyFill="1" applyBorder="1" applyAlignment="1">
      <alignment horizontal="center" vertical="center" wrapText="1"/>
    </xf>
    <xf numFmtId="0" fontId="38" fillId="49" borderId="30" xfId="0" applyFont="1" applyFill="1" applyBorder="1" applyAlignment="1">
      <alignment vertical="center" wrapText="1"/>
    </xf>
    <xf numFmtId="3" fontId="42" fillId="50" borderId="30" xfId="0" applyNumberFormat="1" applyFont="1" applyFill="1" applyBorder="1" applyAlignment="1">
      <alignment horizontal="center" vertical="center" wrapText="1"/>
    </xf>
    <xf numFmtId="3" fontId="39" fillId="0" borderId="30" xfId="0" applyNumberFormat="1" applyFont="1" applyBorder="1" applyAlignment="1">
      <alignment horizontal="center" vertical="center" wrapText="1"/>
    </xf>
    <xf numFmtId="3" fontId="39" fillId="0" borderId="29" xfId="0" applyNumberFormat="1" applyFont="1" applyBorder="1" applyAlignment="1">
      <alignment horizontal="center" vertical="center" wrapText="1"/>
    </xf>
    <xf numFmtId="3" fontId="38" fillId="49" borderId="30" xfId="0" applyNumberFormat="1" applyFont="1" applyFill="1" applyBorder="1" applyAlignment="1">
      <alignment vertical="center" wrapText="1"/>
    </xf>
    <xf numFmtId="0" fontId="40" fillId="48" borderId="29" xfId="0" applyFont="1" applyFill="1" applyBorder="1" applyAlignment="1">
      <alignment vertical="center" wrapText="1"/>
    </xf>
    <xf numFmtId="0" fontId="42" fillId="50" borderId="30" xfId="0" applyFont="1" applyFill="1" applyBorder="1" applyAlignment="1">
      <alignment horizontal="center" vertical="center" wrapText="1"/>
    </xf>
    <xf numFmtId="0" fontId="39" fillId="0" borderId="30" xfId="0" applyFont="1" applyBorder="1" applyAlignment="1">
      <alignment horizontal="center" vertical="center" wrapText="1"/>
    </xf>
    <xf numFmtId="0" fontId="0" fillId="51" borderId="0" xfId="0" applyFill="1"/>
    <xf numFmtId="0" fontId="46" fillId="51" borderId="0" xfId="0" applyFont="1" applyFill="1" applyAlignment="1">
      <alignment vertical="center"/>
    </xf>
    <xf numFmtId="3" fontId="19" fillId="37" borderId="0" xfId="51" applyNumberFormat="1"/>
    <xf numFmtId="0" fontId="25" fillId="38" borderId="0" xfId="52" applyNumberFormat="1" applyFont="1"/>
    <xf numFmtId="0" fontId="29" fillId="38" borderId="0" xfId="52" applyNumberFormat="1" applyFont="1"/>
    <xf numFmtId="0" fontId="0" fillId="0" borderId="14" xfId="0" applyBorder="1"/>
    <xf numFmtId="2" fontId="27" fillId="0" borderId="0" xfId="48" applyNumberFormat="1" applyFont="1" applyFill="1"/>
    <xf numFmtId="3" fontId="19" fillId="45" borderId="0" xfId="52" applyNumberFormat="1" applyFill="1"/>
    <xf numFmtId="3" fontId="42" fillId="50" borderId="29" xfId="0" applyNumberFormat="1" applyFont="1" applyFill="1" applyBorder="1" applyAlignment="1">
      <alignment horizontal="center" vertical="center" wrapText="1"/>
    </xf>
    <xf numFmtId="3" fontId="42" fillId="0" borderId="29" xfId="0" applyNumberFormat="1" applyFont="1" applyBorder="1" applyAlignment="1">
      <alignment horizontal="center" vertical="center" wrapText="1"/>
    </xf>
    <xf numFmtId="0" fontId="27" fillId="36" borderId="0" xfId="48" applyFont="1"/>
    <xf numFmtId="0" fontId="46" fillId="51" borderId="0" xfId="0" applyFont="1" applyFill="1" applyAlignment="1">
      <alignment horizontal="right" vertical="center"/>
    </xf>
    <xf numFmtId="3" fontId="39" fillId="0" borderId="0" xfId="0" applyNumberFormat="1" applyFont="1" applyAlignment="1">
      <alignment horizontal="right"/>
    </xf>
    <xf numFmtId="3" fontId="48" fillId="0" borderId="0" xfId="0" applyNumberFormat="1" applyFont="1" applyAlignment="1">
      <alignment horizontal="right"/>
    </xf>
    <xf numFmtId="3" fontId="38" fillId="49" borderId="0" xfId="0" applyNumberFormat="1" applyFont="1" applyFill="1" applyAlignment="1">
      <alignment vertical="center" wrapText="1"/>
    </xf>
    <xf numFmtId="3" fontId="49" fillId="49" borderId="0" xfId="0" applyNumberFormat="1" applyFont="1" applyFill="1" applyAlignment="1">
      <alignment vertical="center" wrapText="1"/>
    </xf>
    <xf numFmtId="176" fontId="0" fillId="0" borderId="0" xfId="0" applyNumberFormat="1"/>
    <xf numFmtId="0" fontId="39" fillId="0" borderId="0" xfId="0" applyFont="1" applyAlignment="1">
      <alignment vertical="center" wrapText="1"/>
    </xf>
    <xf numFmtId="3" fontId="42" fillId="0" borderId="0" xfId="0" applyNumberFormat="1" applyFont="1" applyAlignment="1">
      <alignment horizontal="center" vertical="center" wrapText="1"/>
    </xf>
    <xf numFmtId="0" fontId="40" fillId="0" borderId="0" xfId="0" applyFont="1" applyAlignment="1">
      <alignment vertical="center" wrapText="1"/>
    </xf>
    <xf numFmtId="0" fontId="45" fillId="0" borderId="0" xfId="0" applyFont="1" applyAlignment="1">
      <alignment vertical="center" wrapText="1"/>
    </xf>
    <xf numFmtId="0" fontId="43" fillId="0" borderId="0" xfId="0" applyFont="1" applyAlignment="1">
      <alignment vertical="center"/>
    </xf>
    <xf numFmtId="0" fontId="40" fillId="0" borderId="0" xfId="0" applyFont="1" applyAlignment="1">
      <alignment horizontal="center" vertical="center"/>
    </xf>
    <xf numFmtId="0" fontId="39" fillId="0" borderId="0" xfId="0" applyFont="1" applyAlignment="1">
      <alignment vertical="center"/>
    </xf>
    <xf numFmtId="3" fontId="42" fillId="0" borderId="0" xfId="0" applyNumberFormat="1" applyFont="1" applyAlignment="1">
      <alignment horizontal="center" vertical="center"/>
    </xf>
    <xf numFmtId="17" fontId="0" fillId="0" borderId="0" xfId="0" applyNumberFormat="1"/>
    <xf numFmtId="0" fontId="21" fillId="0" borderId="0" xfId="49" applyFill="1" applyAlignment="1">
      <alignment horizontal="right" vertical="top" wrapText="1"/>
    </xf>
    <xf numFmtId="0" fontId="25" fillId="0" borderId="0" xfId="0" applyFont="1" applyAlignment="1">
      <alignment horizontal="center"/>
    </xf>
    <xf numFmtId="0" fontId="21" fillId="41" borderId="0" xfId="48" applyFill="1" applyAlignment="1">
      <alignment horizontal="center"/>
    </xf>
    <xf numFmtId="172" fontId="19" fillId="40" borderId="0" xfId="54" applyNumberFormat="1" applyAlignment="1">
      <alignment horizontal="right"/>
    </xf>
    <xf numFmtId="172" fontId="0" fillId="0" borderId="0" xfId="0" applyNumberFormat="1"/>
    <xf numFmtId="177" fontId="0" fillId="43" borderId="0" xfId="0" applyNumberFormat="1" applyFill="1" applyAlignment="1">
      <alignment horizontal="left"/>
    </xf>
    <xf numFmtId="3" fontId="0" fillId="45" borderId="14" xfId="0" applyNumberFormat="1" applyFill="1" applyBorder="1"/>
    <xf numFmtId="0" fontId="21" fillId="36" borderId="14" xfId="48" applyBorder="1"/>
    <xf numFmtId="0" fontId="21" fillId="35" borderId="14" xfId="49" applyBorder="1"/>
    <xf numFmtId="3" fontId="0" fillId="0" borderId="14" xfId="0" applyNumberFormat="1" applyBorder="1"/>
    <xf numFmtId="0" fontId="25" fillId="0" borderId="0" xfId="0" applyFont="1"/>
    <xf numFmtId="3" fontId="19" fillId="0" borderId="0" xfId="51" applyNumberFormat="1" applyFill="1" applyAlignment="1" applyProtection="1">
      <alignment horizontal="right"/>
      <protection locked="0"/>
    </xf>
    <xf numFmtId="0" fontId="40" fillId="47" borderId="0" xfId="0" applyFont="1" applyFill="1" applyAlignment="1">
      <alignment horizontal="center" vertical="center" wrapText="1"/>
    </xf>
    <xf numFmtId="0" fontId="40" fillId="47" borderId="30" xfId="0" applyFont="1" applyFill="1" applyBorder="1" applyAlignment="1">
      <alignment horizontal="center" vertical="center" wrapText="1"/>
    </xf>
    <xf numFmtId="0" fontId="43" fillId="47" borderId="30" xfId="0" applyFont="1" applyFill="1" applyBorder="1" applyAlignment="1">
      <alignment horizontal="center" vertical="center" wrapText="1"/>
    </xf>
    <xf numFmtId="3" fontId="42" fillId="50" borderId="29" xfId="0" applyNumberFormat="1" applyFont="1" applyFill="1" applyBorder="1" applyAlignment="1">
      <alignment horizontal="center" vertical="center" wrapText="1"/>
    </xf>
    <xf numFmtId="3" fontId="42" fillId="0" borderId="29" xfId="0" applyNumberFormat="1" applyFont="1" applyBorder="1" applyAlignment="1">
      <alignment horizontal="center" vertical="center" wrapText="1"/>
    </xf>
    <xf numFmtId="3" fontId="41" fillId="48" borderId="29" xfId="0" applyNumberFormat="1" applyFont="1" applyFill="1" applyBorder="1" applyAlignment="1">
      <alignment vertical="center" wrapText="1"/>
    </xf>
    <xf numFmtId="0" fontId="41" fillId="48" borderId="29" xfId="0" applyFont="1" applyFill="1" applyBorder="1" applyAlignment="1">
      <alignment vertical="center" wrapText="1"/>
    </xf>
    <xf numFmtId="0" fontId="40" fillId="48" borderId="29" xfId="0" applyFont="1" applyFill="1" applyBorder="1" applyAlignment="1">
      <alignment vertical="center" wrapText="1"/>
    </xf>
    <xf numFmtId="0" fontId="48" fillId="52" borderId="0" xfId="0" applyFont="1" applyFill="1" applyAlignment="1">
      <alignment horizontal="left"/>
    </xf>
    <xf numFmtId="0" fontId="39" fillId="52" borderId="0" xfId="0" applyFont="1" applyFill="1" applyAlignment="1">
      <alignment horizontal="center" vertical="center" textRotation="90" wrapText="1"/>
    </xf>
    <xf numFmtId="0" fontId="47" fillId="48" borderId="29" xfId="0" applyFont="1" applyFill="1" applyBorder="1" applyAlignment="1">
      <alignment vertical="center" wrapText="1"/>
    </xf>
  </cellXfs>
  <cellStyles count="55">
    <cellStyle name="20% - Accent1" xfId="25" builtinId="30" hidden="1"/>
    <cellStyle name="20% - Accent2" xfId="29" builtinId="34" hidden="1"/>
    <cellStyle name="20% - Accent3" xfId="33" builtinId="38" hidden="1"/>
    <cellStyle name="20% - Accent4" xfId="37" builtinId="42" hidden="1"/>
    <cellStyle name="20% - Accent5" xfId="41" builtinId="46" hidden="1"/>
    <cellStyle name="20% - Accent6" xfId="45" builtinId="50" hidden="1"/>
    <cellStyle name="40% - Accent1" xfId="26" builtinId="31" hidden="1"/>
    <cellStyle name="40% - Accent2" xfId="30" builtinId="35" hidden="1"/>
    <cellStyle name="40% - Accent3" xfId="34" builtinId="39" hidden="1"/>
    <cellStyle name="40% - Accent4" xfId="38" builtinId="43" hidden="1"/>
    <cellStyle name="40% - Accent5" xfId="42" builtinId="47" hidden="1"/>
    <cellStyle name="40% - Accent6" xfId="46" builtinId="51" hidden="1"/>
    <cellStyle name="60% - Accent1" xfId="27" builtinId="32" hidden="1"/>
    <cellStyle name="60% - Accent2" xfId="31" builtinId="36" hidden="1"/>
    <cellStyle name="60% - Accent3" xfId="35" builtinId="40" hidden="1"/>
    <cellStyle name="60% - Accent4" xfId="39" builtinId="44" hidden="1"/>
    <cellStyle name="60% - Accent5" xfId="43" builtinId="48" hidden="1"/>
    <cellStyle name="60% - Accent6" xfId="47" builtinId="52" hidden="1"/>
    <cellStyle name="Accent1" xfId="24" builtinId="29" hidden="1"/>
    <cellStyle name="Accent2" xfId="28" builtinId="33" hidden="1"/>
    <cellStyle name="Accent3" xfId="32" builtinId="37" hidden="1"/>
    <cellStyle name="Accent4" xfId="36" builtinId="41" hidden="1"/>
    <cellStyle name="Accent5" xfId="40" builtinId="45" hidden="1"/>
    <cellStyle name="Accent6" xfId="44" builtinId="49" hidden="1"/>
    <cellStyle name="Bad" xfId="13" builtinId="27" hidden="1"/>
    <cellStyle name="Calculation" xfId="17" builtinId="22" hidden="1"/>
    <cellStyle name="Calculation Cell" xfId="52" xr:uid="{00000000-0005-0000-0000-00001A000000}"/>
    <cellStyle name="Check Cell" xfId="19" builtinId="23" hidden="1"/>
    <cellStyle name="Comma" xfId="2" builtinId="3" hidden="1"/>
    <cellStyle name="Comma [0]" xfId="3" builtinId="6" hidden="1"/>
    <cellStyle name="Currency" xfId="4" builtinId="4" hidden="1"/>
    <cellStyle name="Currency [0]" xfId="5" builtinId="7" hidden="1"/>
    <cellStyle name="Explanatory Text" xfId="22" builtinId="53" hidden="1"/>
    <cellStyle name="Good" xfId="12" builtinId="26" hidden="1"/>
    <cellStyle name="Header 1" xfId="1" xr:uid="{00000000-0005-0000-0000-000022000000}"/>
    <cellStyle name="Header 2" xfId="48" xr:uid="{00000000-0005-0000-0000-000023000000}"/>
    <cellStyle name="Heading 1" xfId="8" builtinId="16" hidden="1"/>
    <cellStyle name="Heading 2" xfId="9" builtinId="17" hidden="1"/>
    <cellStyle name="Heading 3" xfId="10" builtinId="18" hidden="1"/>
    <cellStyle name="Heading 4" xfId="11" builtinId="19" hidden="1"/>
    <cellStyle name="Input" xfId="15" builtinId="20" hidden="1"/>
    <cellStyle name="Input Cell" xfId="51" xr:uid="{00000000-0005-0000-0000-000029000000}"/>
    <cellStyle name="Linked Cell" xfId="18" builtinId="24" hidden="1"/>
    <cellStyle name="Neutral" xfId="14" builtinId="28" hidden="1"/>
    <cellStyle name="Normal" xfId="0" builtinId="0" customBuiltin="1"/>
    <cellStyle name="Note" xfId="21" builtinId="10" hidden="1"/>
    <cellStyle name="Output" xfId="16" builtinId="21" hidden="1"/>
    <cellStyle name="Output Cell" xfId="54" xr:uid="{00000000-0005-0000-0000-00002F000000}"/>
    <cellStyle name="Parameter Cell" xfId="53" xr:uid="{00000000-0005-0000-0000-000030000000}"/>
    <cellStyle name="Percent" xfId="6" builtinId="5" hidden="1"/>
    <cellStyle name="Table Header" xfId="49" xr:uid="{00000000-0005-0000-0000-000032000000}"/>
    <cellStyle name="Table Row Name" xfId="50" xr:uid="{00000000-0005-0000-0000-000033000000}"/>
    <cellStyle name="Title" xfId="7" builtinId="15" hidden="1"/>
    <cellStyle name="Total" xfId="23" builtinId="25" hidden="1"/>
    <cellStyle name="Warning Text" xfId="20" builtinId="11" hidden="1"/>
  </cellStyles>
  <dxfs count="1">
    <dxf>
      <font>
        <color rgb="FF9C0006"/>
      </font>
    </dxf>
  </dxfs>
  <tableStyles count="1" defaultTableStyle="TableStyleMedium2" defaultPivotStyle="PivotStyleLight16">
    <tableStyle name="Invisible" pivot="0" table="0" count="0" xr9:uid="{C42BDD88-A0A1-41DC-BE5E-5071294B70CB}"/>
  </tableStyles>
  <colors>
    <mruColors>
      <color rgb="FFA1D883"/>
      <color rgb="FF88CEE4"/>
      <color rgb="FF268BAA"/>
      <color rgb="FF40C1AC"/>
      <color rgb="FF4DB6D7"/>
      <color rgb="FF6B3077"/>
      <color rgb="FF6FC4DF"/>
      <color rgb="FF595959"/>
      <color rgb="FFE0D4A4"/>
      <color rgb="FF360F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17/10/relationships/person" Target="persons/perso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34738562091503"/>
          <c:y val="5.0925925925925923E-2"/>
          <c:w val="0.87082581699346406"/>
          <c:h val="0.5451921114027413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'S1'!$C$193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'S1'!$F$192:$AG$192</c:f>
              <c:numCache>
                <c:formatCode>General</c:formatCode>
                <c:ptCount val="2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</c:numCache>
            </c:numRef>
          </c:cat>
          <c:val>
            <c:numRef>
              <c:f>'S1'!$F$193:$AG$193</c:f>
              <c:numCache>
                <c:formatCode>#,##0</c:formatCode>
                <c:ptCount val="28"/>
                <c:pt idx="0">
                  <c:v>0</c:v>
                </c:pt>
                <c:pt idx="1">
                  <c:v>-7.1158406022030638E-5</c:v>
                </c:pt>
                <c:pt idx="2">
                  <c:v>-0.36036401936360668</c:v>
                </c:pt>
                <c:pt idx="3">
                  <c:v>-0.41272446876769586</c:v>
                </c:pt>
                <c:pt idx="4">
                  <c:v>-0.87170999335911525</c:v>
                </c:pt>
                <c:pt idx="5">
                  <c:v>-0.87177814130633202</c:v>
                </c:pt>
                <c:pt idx="6">
                  <c:v>-0.15149074323972711</c:v>
                </c:pt>
                <c:pt idx="7">
                  <c:v>-0.15155882907579929</c:v>
                </c:pt>
                <c:pt idx="8">
                  <c:v>-0.15162716264033221</c:v>
                </c:pt>
                <c:pt idx="9">
                  <c:v>-0.15169522784135975</c:v>
                </c:pt>
                <c:pt idx="10">
                  <c:v>-0.15176351605488467</c:v>
                </c:pt>
                <c:pt idx="11">
                  <c:v>-0.15183151067361128</c:v>
                </c:pt>
                <c:pt idx="12">
                  <c:v>-0.15189982408859393</c:v>
                </c:pt>
                <c:pt idx="13">
                  <c:v>-0.15196791663014556</c:v>
                </c:pt>
                <c:pt idx="14">
                  <c:v>-0.15203621415085161</c:v>
                </c:pt>
                <c:pt idx="15">
                  <c:v>-0.15210454456996761</c:v>
                </c:pt>
                <c:pt idx="16">
                  <c:v>-0.15217261037876673</c:v>
                </c:pt>
                <c:pt idx="17">
                  <c:v>-0.15224097212803905</c:v>
                </c:pt>
                <c:pt idx="18">
                  <c:v>-0.15230921623244073</c:v>
                </c:pt>
                <c:pt idx="19">
                  <c:v>-0.15237719426641017</c:v>
                </c:pt>
                <c:pt idx="20">
                  <c:v>-0.15244547562825622</c:v>
                </c:pt>
                <c:pt idx="21">
                  <c:v>-0.1525137862826102</c:v>
                </c:pt>
                <c:pt idx="22">
                  <c:v>-0.15258184328143104</c:v>
                </c:pt>
                <c:pt idx="23">
                  <c:v>-0.15264998017766118</c:v>
                </c:pt>
                <c:pt idx="24">
                  <c:v>-0.15271803405127202</c:v>
                </c:pt>
                <c:pt idx="25">
                  <c:v>-0.15278647674029872</c:v>
                </c:pt>
                <c:pt idx="26">
                  <c:v>-0.15285453723196527</c:v>
                </c:pt>
                <c:pt idx="27">
                  <c:v>-0.15292262050320646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5A-4EB2-80A7-B4F296818413}"/>
            </c:ext>
          </c:extLst>
        </c:ser>
        <c:ser>
          <c:idx val="1"/>
          <c:order val="1"/>
          <c:tx>
            <c:strRef>
              <c:f>'S1'!$C$194</c:f>
              <c:strCache>
                <c:ptCount val="1"/>
                <c:pt idx="0">
                  <c:v>Avoided REZ transmission capex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'S1'!$F$192:$AG$192</c:f>
              <c:numCache>
                <c:formatCode>General</c:formatCode>
                <c:ptCount val="2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</c:numCache>
            </c:numRef>
          </c:cat>
          <c:val>
            <c:numRef>
              <c:f>'S1'!$F$194:$AG$194</c:f>
              <c:numCache>
                <c:formatCode>#,##0</c:formatCode>
                <c:ptCount val="28"/>
                <c:pt idx="0">
                  <c:v>0</c:v>
                </c:pt>
                <c:pt idx="1">
                  <c:v>-3.004790522268655E-7</c:v>
                </c:pt>
                <c:pt idx="2">
                  <c:v>3.167220569038526E-3</c:v>
                </c:pt>
                <c:pt idx="3">
                  <c:v>1.100866680413835E-2</c:v>
                </c:pt>
                <c:pt idx="4">
                  <c:v>0.26095531539621714</c:v>
                </c:pt>
                <c:pt idx="5">
                  <c:v>3.5303286679225305</c:v>
                </c:pt>
                <c:pt idx="6">
                  <c:v>7.7339325467447919</c:v>
                </c:pt>
                <c:pt idx="7">
                  <c:v>11.648418750575487</c:v>
                </c:pt>
                <c:pt idx="8">
                  <c:v>21.367937951192406</c:v>
                </c:pt>
                <c:pt idx="9">
                  <c:v>31.156588799701456</c:v>
                </c:pt>
                <c:pt idx="10">
                  <c:v>35.979275512493473</c:v>
                </c:pt>
                <c:pt idx="11">
                  <c:v>39.441572966672503</c:v>
                </c:pt>
                <c:pt idx="12">
                  <c:v>41.299202429308565</c:v>
                </c:pt>
                <c:pt idx="13">
                  <c:v>43.079282756150818</c:v>
                </c:pt>
                <c:pt idx="14">
                  <c:v>44.235920469694555</c:v>
                </c:pt>
                <c:pt idx="15">
                  <c:v>56.567462338768117</c:v>
                </c:pt>
                <c:pt idx="16">
                  <c:v>66.331678489741236</c:v>
                </c:pt>
                <c:pt idx="17">
                  <c:v>76.283622744859898</c:v>
                </c:pt>
                <c:pt idx="18">
                  <c:v>99.926772095611113</c:v>
                </c:pt>
                <c:pt idx="19">
                  <c:v>118.98942484157735</c:v>
                </c:pt>
                <c:pt idx="20">
                  <c:v>144.05426140126369</c:v>
                </c:pt>
                <c:pt idx="21">
                  <c:v>172.27308069507504</c:v>
                </c:pt>
                <c:pt idx="22">
                  <c:v>198.0608014675133</c:v>
                </c:pt>
                <c:pt idx="23">
                  <c:v>222.35747892397498</c:v>
                </c:pt>
                <c:pt idx="24">
                  <c:v>233.00984459876332</c:v>
                </c:pt>
                <c:pt idx="25">
                  <c:v>245.41275487035844</c:v>
                </c:pt>
                <c:pt idx="26">
                  <c:v>260.0390328775506</c:v>
                </c:pt>
                <c:pt idx="27">
                  <c:v>283.41837771992181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5A-4EB2-80A7-B4F296818413}"/>
            </c:ext>
          </c:extLst>
        </c:ser>
        <c:ser>
          <c:idx val="2"/>
          <c:order val="2"/>
          <c:tx>
            <c:strRef>
              <c:f>'S1'!$C$195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'S1'!$F$192:$AG$192</c:f>
              <c:numCache>
                <c:formatCode>General</c:formatCode>
                <c:ptCount val="2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</c:numCache>
            </c:numRef>
          </c:cat>
          <c:val>
            <c:numRef>
              <c:f>'S1'!$F$195:$AG$195</c:f>
              <c:numCache>
                <c:formatCode>#,##0</c:formatCode>
                <c:ptCount val="28"/>
                <c:pt idx="0">
                  <c:v>0</c:v>
                </c:pt>
                <c:pt idx="1">
                  <c:v>0.16589149988170496</c:v>
                </c:pt>
                <c:pt idx="2">
                  <c:v>-1.3789724438220399</c:v>
                </c:pt>
                <c:pt idx="3">
                  <c:v>-3.9897988375877524</c:v>
                </c:pt>
                <c:pt idx="4">
                  <c:v>-11.465362188232715</c:v>
                </c:pt>
                <c:pt idx="5">
                  <c:v>-7.485742028170387</c:v>
                </c:pt>
                <c:pt idx="6">
                  <c:v>-2.6390004206910591</c:v>
                </c:pt>
                <c:pt idx="7">
                  <c:v>-4.1430290093082833</c:v>
                </c:pt>
                <c:pt idx="8">
                  <c:v>-37.721844896695544</c:v>
                </c:pt>
                <c:pt idx="9">
                  <c:v>-25.555367709897261</c:v>
                </c:pt>
                <c:pt idx="10">
                  <c:v>46.528140237418775</c:v>
                </c:pt>
                <c:pt idx="11">
                  <c:v>93.096579215918183</c:v>
                </c:pt>
                <c:pt idx="12">
                  <c:v>150.95933366188569</c:v>
                </c:pt>
                <c:pt idx="13">
                  <c:v>212.43985239877799</c:v>
                </c:pt>
                <c:pt idx="14">
                  <c:v>292.27715627035116</c:v>
                </c:pt>
                <c:pt idx="15">
                  <c:v>375.1669627579455</c:v>
                </c:pt>
                <c:pt idx="16">
                  <c:v>446.10564371059655</c:v>
                </c:pt>
                <c:pt idx="17">
                  <c:v>492.74139579291011</c:v>
                </c:pt>
                <c:pt idx="18">
                  <c:v>489.44513666216534</c:v>
                </c:pt>
                <c:pt idx="19">
                  <c:v>511.5314763482383</c:v>
                </c:pt>
                <c:pt idx="20">
                  <c:v>508.47124458784197</c:v>
                </c:pt>
                <c:pt idx="21">
                  <c:v>531.59005378973677</c:v>
                </c:pt>
                <c:pt idx="22">
                  <c:v>554.51195140293089</c:v>
                </c:pt>
                <c:pt idx="23">
                  <c:v>577.77474416212158</c:v>
                </c:pt>
                <c:pt idx="24">
                  <c:v>594.4341759387197</c:v>
                </c:pt>
                <c:pt idx="25">
                  <c:v>583.9087651367322</c:v>
                </c:pt>
                <c:pt idx="26">
                  <c:v>591.7640459617453</c:v>
                </c:pt>
                <c:pt idx="27">
                  <c:v>578.79130369874474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5A-4EB2-80A7-B4F296818413}"/>
            </c:ext>
          </c:extLst>
        </c:ser>
        <c:ser>
          <c:idx val="3"/>
          <c:order val="3"/>
          <c:tx>
            <c:strRef>
              <c:f>'S1'!$C$196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'S1'!$F$192:$AG$192</c:f>
              <c:numCache>
                <c:formatCode>General</c:formatCode>
                <c:ptCount val="2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</c:numCache>
            </c:numRef>
          </c:cat>
          <c:val>
            <c:numRef>
              <c:f>'S1'!$F$196:$AG$196</c:f>
              <c:numCache>
                <c:formatCode>#,##0</c:formatCode>
                <c:ptCount val="28"/>
                <c:pt idx="0">
                  <c:v>0</c:v>
                </c:pt>
                <c:pt idx="1">
                  <c:v>-3.0016419038930052E-4</c:v>
                </c:pt>
                <c:pt idx="2">
                  <c:v>-6.7018461984709996E-4</c:v>
                </c:pt>
                <c:pt idx="3">
                  <c:v>-0.10136637468743409</c:v>
                </c:pt>
                <c:pt idx="4">
                  <c:v>-1.4214348718277361</c:v>
                </c:pt>
                <c:pt idx="5">
                  <c:v>-1.2499757727403604</c:v>
                </c:pt>
                <c:pt idx="6">
                  <c:v>-1.250324372293139</c:v>
                </c:pt>
                <c:pt idx="7">
                  <c:v>-0.66443435524931282</c:v>
                </c:pt>
                <c:pt idx="8">
                  <c:v>-0.69821770835542096</c:v>
                </c:pt>
                <c:pt idx="9">
                  <c:v>-1.1271568201849822</c:v>
                </c:pt>
                <c:pt idx="10">
                  <c:v>-1.4772157670761021</c:v>
                </c:pt>
                <c:pt idx="11">
                  <c:v>7.1462079020292419</c:v>
                </c:pt>
                <c:pt idx="12">
                  <c:v>7.5345789858878138</c:v>
                </c:pt>
                <c:pt idx="13">
                  <c:v>5.7200690291777141</c:v>
                </c:pt>
                <c:pt idx="14">
                  <c:v>5.1155426851671804</c:v>
                </c:pt>
                <c:pt idx="15">
                  <c:v>-3.1026128947957963</c:v>
                </c:pt>
                <c:pt idx="16">
                  <c:v>-3.1003665690640019</c:v>
                </c:pt>
                <c:pt idx="17">
                  <c:v>0.56767425889767864</c:v>
                </c:pt>
                <c:pt idx="18">
                  <c:v>13.791544949639491</c:v>
                </c:pt>
                <c:pt idx="19">
                  <c:v>27.595791499208651</c:v>
                </c:pt>
                <c:pt idx="20">
                  <c:v>57.353096699956161</c:v>
                </c:pt>
                <c:pt idx="21">
                  <c:v>85.681443712373195</c:v>
                </c:pt>
                <c:pt idx="22">
                  <c:v>104.57719591160811</c:v>
                </c:pt>
                <c:pt idx="23">
                  <c:v>114.02089489232731</c:v>
                </c:pt>
                <c:pt idx="24">
                  <c:v>120.96559379770513</c:v>
                </c:pt>
                <c:pt idx="25">
                  <c:v>124.94271195726138</c:v>
                </c:pt>
                <c:pt idx="26">
                  <c:v>130.70545091008938</c:v>
                </c:pt>
                <c:pt idx="27">
                  <c:v>135.68833752205893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5A-4EB2-80A7-B4F296818413}"/>
            </c:ext>
          </c:extLst>
        </c:ser>
        <c:ser>
          <c:idx val="4"/>
          <c:order val="4"/>
          <c:tx>
            <c:strRef>
              <c:f>'S1'!$C$197</c:f>
              <c:strCache>
                <c:ptCount val="1"/>
                <c:pt idx="0">
                  <c:v>Avoided generation/storage costs (excl fuel costs)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'S1'!$F$192:$AG$192</c:f>
              <c:numCache>
                <c:formatCode>General</c:formatCode>
                <c:ptCount val="2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</c:numCache>
            </c:numRef>
          </c:cat>
          <c:val>
            <c:numRef>
              <c:f>'S1'!$F$197:$AG$197</c:f>
              <c:numCache>
                <c:formatCode>#,##0</c:formatCode>
                <c:ptCount val="28"/>
                <c:pt idx="0">
                  <c:v>0</c:v>
                </c:pt>
                <c:pt idx="1">
                  <c:v>-2.9196882896877843E-2</c:v>
                </c:pt>
                <c:pt idx="2">
                  <c:v>0.1720589088525632</c:v>
                </c:pt>
                <c:pt idx="3">
                  <c:v>1.3902412717371995</c:v>
                </c:pt>
                <c:pt idx="4">
                  <c:v>13.188158061956505</c:v>
                </c:pt>
                <c:pt idx="5">
                  <c:v>22.534793552148415</c:v>
                </c:pt>
                <c:pt idx="6">
                  <c:v>42.558667550878653</c:v>
                </c:pt>
                <c:pt idx="7">
                  <c:v>87.691131303734664</c:v>
                </c:pt>
                <c:pt idx="8">
                  <c:v>195.33397155212901</c:v>
                </c:pt>
                <c:pt idx="9">
                  <c:v>308.2846180014522</c:v>
                </c:pt>
                <c:pt idx="10">
                  <c:v>365.01286227369189</c:v>
                </c:pt>
                <c:pt idx="11">
                  <c:v>466.28441722634221</c:v>
                </c:pt>
                <c:pt idx="12">
                  <c:v>532.97520941730045</c:v>
                </c:pt>
                <c:pt idx="13">
                  <c:v>634.59262189578271</c:v>
                </c:pt>
                <c:pt idx="14">
                  <c:v>708.44116387210624</c:v>
                </c:pt>
                <c:pt idx="15">
                  <c:v>738.61075650131477</c:v>
                </c:pt>
                <c:pt idx="16">
                  <c:v>793.34648833438462</c:v>
                </c:pt>
                <c:pt idx="17">
                  <c:v>903.27563531343662</c:v>
                </c:pt>
                <c:pt idx="18">
                  <c:v>1069.3217864899741</c:v>
                </c:pt>
                <c:pt idx="19">
                  <c:v>1233.5198334818622</c:v>
                </c:pt>
                <c:pt idx="20">
                  <c:v>1448.373708428305</c:v>
                </c:pt>
                <c:pt idx="21">
                  <c:v>1587.4928279790936</c:v>
                </c:pt>
                <c:pt idx="22">
                  <c:v>1722.6341333475089</c:v>
                </c:pt>
                <c:pt idx="23">
                  <c:v>1903.682986227831</c:v>
                </c:pt>
                <c:pt idx="24">
                  <c:v>2164.0803902698267</c:v>
                </c:pt>
                <c:pt idx="25">
                  <c:v>2453.4091676374651</c:v>
                </c:pt>
                <c:pt idx="26">
                  <c:v>2723.3551941783498</c:v>
                </c:pt>
                <c:pt idx="27">
                  <c:v>2990.1313885548388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5A-4EB2-80A7-B4F296818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685934799"/>
        <c:axId val="685943535"/>
      </c:barChart>
      <c:catAx>
        <c:axId val="6859347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5943535"/>
        <c:crosses val="autoZero"/>
        <c:auto val="1"/>
        <c:lblAlgn val="ctr"/>
        <c:lblOffset val="100"/>
        <c:noMultiLvlLbl val="0"/>
      </c:catAx>
      <c:valAx>
        <c:axId val="685943535"/>
        <c:scaling>
          <c:orientation val="minMax"/>
          <c:max val="5000"/>
          <c:min val="-1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59347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27222222222222"/>
          <c:y val="5.0925925925925923E-2"/>
          <c:w val="0.87290098039215691"/>
          <c:h val="0.5451921114027413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'S3'!$C$154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'S3'!$F$153:$AG$153</c:f>
              <c:numCache>
                <c:formatCode>General</c:formatCode>
                <c:ptCount val="2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</c:numCache>
            </c:numRef>
          </c:cat>
          <c:val>
            <c:numRef>
              <c:f>'S3'!$F$154:$AG$154</c:f>
              <c:numCache>
                <c:formatCode>#,##0</c:formatCode>
                <c:ptCount val="28"/>
                <c:pt idx="0">
                  <c:v>0</c:v>
                </c:pt>
                <c:pt idx="1">
                  <c:v>-4.1707446985966279E-6</c:v>
                </c:pt>
                <c:pt idx="2">
                  <c:v>0.22345532512015825</c:v>
                </c:pt>
                <c:pt idx="3">
                  <c:v>-1.1112751607113385</c:v>
                </c:pt>
                <c:pt idx="4">
                  <c:v>-2.2540062975760313</c:v>
                </c:pt>
                <c:pt idx="5">
                  <c:v>-2.2540110887225873</c:v>
                </c:pt>
                <c:pt idx="6">
                  <c:v>-1.159963942132316</c:v>
                </c:pt>
                <c:pt idx="7">
                  <c:v>-1.1599686308652293</c:v>
                </c:pt>
                <c:pt idx="8">
                  <c:v>-1.1599733292818657</c:v>
                </c:pt>
                <c:pt idx="9">
                  <c:v>-1.1599778359043118</c:v>
                </c:pt>
                <c:pt idx="10">
                  <c:v>-1.159982768885869</c:v>
                </c:pt>
                <c:pt idx="11">
                  <c:v>-1.1599873630083666</c:v>
                </c:pt>
                <c:pt idx="12">
                  <c:v>-1.1599920014872476</c:v>
                </c:pt>
                <c:pt idx="13">
                  <c:v>-1.1599968967361585</c:v>
                </c:pt>
                <c:pt idx="14">
                  <c:v>-1.1600017063225252</c:v>
                </c:pt>
                <c:pt idx="15">
                  <c:v>-1.160006588011361</c:v>
                </c:pt>
                <c:pt idx="16">
                  <c:v>-1.1600114425671768</c:v>
                </c:pt>
                <c:pt idx="17">
                  <c:v>-1.1600160264735031</c:v>
                </c:pt>
                <c:pt idx="18">
                  <c:v>-1.1600208094357358</c:v>
                </c:pt>
                <c:pt idx="19">
                  <c:v>-1.1600255374797321</c:v>
                </c:pt>
                <c:pt idx="20">
                  <c:v>-1.1600301053650977</c:v>
                </c:pt>
                <c:pt idx="21">
                  <c:v>-1.160034865401145</c:v>
                </c:pt>
                <c:pt idx="22">
                  <c:v>-1.1600396166379208</c:v>
                </c:pt>
                <c:pt idx="23">
                  <c:v>-1.1600444308135835</c:v>
                </c:pt>
                <c:pt idx="24">
                  <c:v>-1.1600491433552831</c:v>
                </c:pt>
                <c:pt idx="25">
                  <c:v>-1.1600537870140808</c:v>
                </c:pt>
                <c:pt idx="26">
                  <c:v>-1.1600584504784655</c:v>
                </c:pt>
                <c:pt idx="27">
                  <c:v>-1.1600631307508191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55D-45CB-A9D5-B1259352308E}"/>
            </c:ext>
          </c:extLst>
        </c:ser>
        <c:ser>
          <c:idx val="2"/>
          <c:order val="1"/>
          <c:tx>
            <c:strRef>
              <c:f>'S3'!$C$155</c:f>
              <c:strCache>
                <c:ptCount val="1"/>
                <c:pt idx="0">
                  <c:v>Avoided REZ transmission capex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'S3'!$F$153:$AG$153</c:f>
              <c:numCache>
                <c:formatCode>General</c:formatCode>
                <c:ptCount val="2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</c:numCache>
            </c:numRef>
          </c:cat>
          <c:val>
            <c:numRef>
              <c:f>'S3'!$F$155:$AG$155</c:f>
              <c:numCache>
                <c:formatCode>#,##0</c:formatCode>
                <c:ptCount val="28"/>
                <c:pt idx="0">
                  <c:v>0</c:v>
                </c:pt>
                <c:pt idx="1">
                  <c:v>-8.8544237361940746E-3</c:v>
                </c:pt>
                <c:pt idx="2">
                  <c:v>2.1390997492832438</c:v>
                </c:pt>
                <c:pt idx="3">
                  <c:v>2.4559652802104002</c:v>
                </c:pt>
                <c:pt idx="4">
                  <c:v>6.5064045441394445</c:v>
                </c:pt>
                <c:pt idx="5">
                  <c:v>12.226310933090758</c:v>
                </c:pt>
                <c:pt idx="6">
                  <c:v>18.879470933518544</c:v>
                </c:pt>
                <c:pt idx="7">
                  <c:v>31.257451532802833</c:v>
                </c:pt>
                <c:pt idx="8">
                  <c:v>45.514494047390656</c:v>
                </c:pt>
                <c:pt idx="9">
                  <c:v>61.384348838986966</c:v>
                </c:pt>
                <c:pt idx="10">
                  <c:v>75.507681841536396</c:v>
                </c:pt>
                <c:pt idx="11">
                  <c:v>96.670146599853894</c:v>
                </c:pt>
                <c:pt idx="12">
                  <c:v>124.59981520482697</c:v>
                </c:pt>
                <c:pt idx="13">
                  <c:v>142.10971216023526</c:v>
                </c:pt>
                <c:pt idx="14">
                  <c:v>168.51958290002528</c:v>
                </c:pt>
                <c:pt idx="15">
                  <c:v>199.55447719736122</c:v>
                </c:pt>
                <c:pt idx="16">
                  <c:v>217.78567250174547</c:v>
                </c:pt>
                <c:pt idx="17">
                  <c:v>231.32795163092689</c:v>
                </c:pt>
                <c:pt idx="18">
                  <c:v>243.16186480629977</c:v>
                </c:pt>
                <c:pt idx="19">
                  <c:v>252.10150866545897</c:v>
                </c:pt>
                <c:pt idx="20">
                  <c:v>262.93381789311144</c:v>
                </c:pt>
                <c:pt idx="21">
                  <c:v>286.87402447212958</c:v>
                </c:pt>
                <c:pt idx="22">
                  <c:v>307.63272612338039</c:v>
                </c:pt>
                <c:pt idx="23">
                  <c:v>328.06816032672458</c:v>
                </c:pt>
                <c:pt idx="24">
                  <c:v>348.79617707403787</c:v>
                </c:pt>
                <c:pt idx="25">
                  <c:v>367.21786645367035</c:v>
                </c:pt>
                <c:pt idx="26">
                  <c:v>382.67761252256008</c:v>
                </c:pt>
                <c:pt idx="27">
                  <c:v>399.21260572608264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55D-45CB-A9D5-B1259352308E}"/>
            </c:ext>
          </c:extLst>
        </c:ser>
        <c:ser>
          <c:idx val="3"/>
          <c:order val="2"/>
          <c:tx>
            <c:strRef>
              <c:f>'S3'!$C$156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'S3'!$F$153:$AG$153</c:f>
              <c:numCache>
                <c:formatCode>General</c:formatCode>
                <c:ptCount val="2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</c:numCache>
            </c:numRef>
          </c:cat>
          <c:val>
            <c:numRef>
              <c:f>'S3'!$F$156:$AG$156</c:f>
              <c:numCache>
                <c:formatCode>#,##0</c:formatCode>
                <c:ptCount val="28"/>
                <c:pt idx="0">
                  <c:v>0</c:v>
                </c:pt>
                <c:pt idx="1">
                  <c:v>-5.308681292457111</c:v>
                </c:pt>
                <c:pt idx="2">
                  <c:v>-8.4534715168692447</c:v>
                </c:pt>
                <c:pt idx="3">
                  <c:v>-14.324422935720136</c:v>
                </c:pt>
                <c:pt idx="4">
                  <c:v>-15.433935494203244</c:v>
                </c:pt>
                <c:pt idx="5">
                  <c:v>-28.374292903495189</c:v>
                </c:pt>
                <c:pt idx="6">
                  <c:v>-39.248753000430114</c:v>
                </c:pt>
                <c:pt idx="7">
                  <c:v>-41.909615412501516</c:v>
                </c:pt>
                <c:pt idx="8">
                  <c:v>66.807676781188121</c:v>
                </c:pt>
                <c:pt idx="9">
                  <c:v>83.35742674559225</c:v>
                </c:pt>
                <c:pt idx="10">
                  <c:v>124.37407103048459</c:v>
                </c:pt>
                <c:pt idx="11">
                  <c:v>160.72054616810073</c:v>
                </c:pt>
                <c:pt idx="12">
                  <c:v>146.80125708636049</c:v>
                </c:pt>
                <c:pt idx="13">
                  <c:v>127.98662650464567</c:v>
                </c:pt>
                <c:pt idx="14">
                  <c:v>144.41900044186573</c:v>
                </c:pt>
                <c:pt idx="15">
                  <c:v>159.98191628570132</c:v>
                </c:pt>
                <c:pt idx="16">
                  <c:v>247.50948900015538</c:v>
                </c:pt>
                <c:pt idx="17">
                  <c:v>303.94410513802404</c:v>
                </c:pt>
                <c:pt idx="18">
                  <c:v>413.72956175539701</c:v>
                </c:pt>
                <c:pt idx="19">
                  <c:v>555.79018896198579</c:v>
                </c:pt>
                <c:pt idx="20">
                  <c:v>706.96431008117884</c:v>
                </c:pt>
                <c:pt idx="21">
                  <c:v>746.10774648285815</c:v>
                </c:pt>
                <c:pt idx="22">
                  <c:v>778.05562801135238</c:v>
                </c:pt>
                <c:pt idx="23">
                  <c:v>833.17730013979701</c:v>
                </c:pt>
                <c:pt idx="24">
                  <c:v>846.24107063109068</c:v>
                </c:pt>
                <c:pt idx="25">
                  <c:v>852.95699097162412</c:v>
                </c:pt>
                <c:pt idx="26">
                  <c:v>851.68585335148487</c:v>
                </c:pt>
                <c:pt idx="27">
                  <c:v>851.97777079916648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55D-45CB-A9D5-B1259352308E}"/>
            </c:ext>
          </c:extLst>
        </c:ser>
        <c:ser>
          <c:idx val="4"/>
          <c:order val="3"/>
          <c:tx>
            <c:strRef>
              <c:f>'S3'!$C$157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'S3'!$F$153:$AG$153</c:f>
              <c:numCache>
                <c:formatCode>General</c:formatCode>
                <c:ptCount val="2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</c:numCache>
            </c:numRef>
          </c:cat>
          <c:val>
            <c:numRef>
              <c:f>'S3'!$F$157:$AG$157</c:f>
              <c:numCache>
                <c:formatCode>#,##0</c:formatCode>
                <c:ptCount val="28"/>
                <c:pt idx="0">
                  <c:v>0</c:v>
                </c:pt>
                <c:pt idx="1">
                  <c:v>-2.5228569134867503E-5</c:v>
                </c:pt>
                <c:pt idx="2">
                  <c:v>0.15208405323664409</c:v>
                </c:pt>
                <c:pt idx="3">
                  <c:v>-0.28863094692028374</c:v>
                </c:pt>
                <c:pt idx="4">
                  <c:v>4.3480402052092082E-2</c:v>
                </c:pt>
                <c:pt idx="5">
                  <c:v>-0.70859402735237431</c:v>
                </c:pt>
                <c:pt idx="6">
                  <c:v>-27.40898454813761</c:v>
                </c:pt>
                <c:pt idx="7">
                  <c:v>-27.006214691524683</c:v>
                </c:pt>
                <c:pt idx="8">
                  <c:v>-11.784197993733502</c:v>
                </c:pt>
                <c:pt idx="9">
                  <c:v>-11.354754320492894</c:v>
                </c:pt>
                <c:pt idx="10">
                  <c:v>-11.319836289473614</c:v>
                </c:pt>
                <c:pt idx="11">
                  <c:v>-11.313738020466491</c:v>
                </c:pt>
                <c:pt idx="12">
                  <c:v>-10.348206296463074</c:v>
                </c:pt>
                <c:pt idx="13">
                  <c:v>-8.5855997918270432</c:v>
                </c:pt>
                <c:pt idx="14">
                  <c:v>-8.6132809618294512</c:v>
                </c:pt>
                <c:pt idx="15">
                  <c:v>-0.18831303731838389</c:v>
                </c:pt>
                <c:pt idx="16">
                  <c:v>-0.18833561251043382</c:v>
                </c:pt>
                <c:pt idx="17">
                  <c:v>1.8665321509469286</c:v>
                </c:pt>
                <c:pt idx="18">
                  <c:v>1.2914326160046701</c:v>
                </c:pt>
                <c:pt idx="19">
                  <c:v>4.4603629057170151</c:v>
                </c:pt>
                <c:pt idx="20">
                  <c:v>4.4604233946372878</c:v>
                </c:pt>
                <c:pt idx="21">
                  <c:v>7.3791897746463011</c:v>
                </c:pt>
                <c:pt idx="22">
                  <c:v>15.4534769805813</c:v>
                </c:pt>
                <c:pt idx="23">
                  <c:v>15.45345372473705</c:v>
                </c:pt>
                <c:pt idx="24">
                  <c:v>15.453224004531554</c:v>
                </c:pt>
                <c:pt idx="25">
                  <c:v>15.461968660160759</c:v>
                </c:pt>
                <c:pt idx="26">
                  <c:v>15.536953097982792</c:v>
                </c:pt>
                <c:pt idx="27">
                  <c:v>15.537205491028978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5D-45CB-A9D5-B1259352308E}"/>
            </c:ext>
          </c:extLst>
        </c:ser>
        <c:ser>
          <c:idx val="5"/>
          <c:order val="4"/>
          <c:tx>
            <c:strRef>
              <c:f>'S3'!$C$158</c:f>
              <c:strCache>
                <c:ptCount val="1"/>
                <c:pt idx="0">
                  <c:v>Avoided generation/storage costs (excl fuel costs)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'S3'!$F$153:$AG$153</c:f>
              <c:numCache>
                <c:formatCode>General</c:formatCode>
                <c:ptCount val="2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</c:numCache>
            </c:numRef>
          </c:cat>
          <c:val>
            <c:numRef>
              <c:f>'S3'!$F$158:$AG$158</c:f>
              <c:numCache>
                <c:formatCode>#,##0</c:formatCode>
                <c:ptCount val="28"/>
                <c:pt idx="0">
                  <c:v>0</c:v>
                </c:pt>
                <c:pt idx="1">
                  <c:v>-0.43032327682824884</c:v>
                </c:pt>
                <c:pt idx="2">
                  <c:v>0.27744250654695607</c:v>
                </c:pt>
                <c:pt idx="3">
                  <c:v>-2.3902342423248553</c:v>
                </c:pt>
                <c:pt idx="4">
                  <c:v>-2.6624736534440427</c:v>
                </c:pt>
                <c:pt idx="5">
                  <c:v>46.294593728702083</c:v>
                </c:pt>
                <c:pt idx="6">
                  <c:v>78.21956511992434</c:v>
                </c:pt>
                <c:pt idx="7">
                  <c:v>113.1697671682218</c:v>
                </c:pt>
                <c:pt idx="8">
                  <c:v>195.41584922585452</c:v>
                </c:pt>
                <c:pt idx="9">
                  <c:v>383.9845887858076</c:v>
                </c:pt>
                <c:pt idx="10">
                  <c:v>540.32783802873223</c:v>
                </c:pt>
                <c:pt idx="11">
                  <c:v>700.34560163182971</c:v>
                </c:pt>
                <c:pt idx="12">
                  <c:v>931.00469343391103</c:v>
                </c:pt>
                <c:pt idx="13">
                  <c:v>1209.1287626187843</c:v>
                </c:pt>
                <c:pt idx="14">
                  <c:v>1414.8607949492261</c:v>
                </c:pt>
                <c:pt idx="15">
                  <c:v>1640.8811609559864</c:v>
                </c:pt>
                <c:pt idx="16">
                  <c:v>1773.767516155212</c:v>
                </c:pt>
                <c:pt idx="17">
                  <c:v>1917.8553485799659</c:v>
                </c:pt>
                <c:pt idx="18">
                  <c:v>2011.2831249462247</c:v>
                </c:pt>
                <c:pt idx="19">
                  <c:v>2048.1512570984346</c:v>
                </c:pt>
                <c:pt idx="20">
                  <c:v>2115.5128565854861</c:v>
                </c:pt>
                <c:pt idx="21">
                  <c:v>2235.9256134640782</c:v>
                </c:pt>
                <c:pt idx="22">
                  <c:v>2382.4572075699771</c:v>
                </c:pt>
                <c:pt idx="23">
                  <c:v>2497.6114304220168</c:v>
                </c:pt>
                <c:pt idx="24">
                  <c:v>2646.6494784148422</c:v>
                </c:pt>
                <c:pt idx="25">
                  <c:v>2798.0669493862129</c:v>
                </c:pt>
                <c:pt idx="26">
                  <c:v>2947.7041261027371</c:v>
                </c:pt>
                <c:pt idx="27">
                  <c:v>3086.5424369813904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55D-45CB-A9D5-B12593523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19884543"/>
        <c:axId val="1519884127"/>
      </c:barChart>
      <c:catAx>
        <c:axId val="15198845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9884127"/>
        <c:crosses val="autoZero"/>
        <c:auto val="1"/>
        <c:lblAlgn val="ctr"/>
        <c:lblOffset val="100"/>
        <c:noMultiLvlLbl val="0"/>
      </c:catAx>
      <c:valAx>
        <c:axId val="1519884127"/>
        <c:scaling>
          <c:orientation val="minMax"/>
          <c:max val="5000"/>
          <c:min val="-1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9884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/>
                </a:solidFill>
                <a:latin typeface="Calibri" panose="020F0502020204030204" pitchFamily="34" charset="0"/>
                <a:ea typeface="+mn-ea"/>
                <a:cs typeface="Calibri" panose="020F0502020204030204" pitchFamily="34" charset="0"/>
              </a:defRPr>
            </a:pPr>
            <a:r>
              <a:rPr lang="en-US" sz="1000" b="1">
                <a:solidFill>
                  <a:schemeClr val="tx1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Step Change</a:t>
            </a:r>
          </a:p>
        </c:rich>
      </c:tx>
      <c:layout>
        <c:manualLayout>
          <c:xMode val="edge"/>
          <c:yMode val="edge"/>
          <c:x val="0.44027679738562092"/>
          <c:y val="3.0238095238095238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'R2 Charts'!$D$27</c:f>
              <c:strCache>
                <c:ptCount val="1"/>
                <c:pt idx="0">
                  <c:v>PACR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25-4E27-A0F7-CFDB628767F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602-4381-B38F-8AB1794AD5C8}"/>
              </c:ext>
            </c:extLst>
          </c:dPt>
          <c:cat>
            <c:strRef>
              <c:f>'R2 Charts'!$H$146:$H$147</c:f>
              <c:strCache>
                <c:ptCount val="2"/>
                <c:pt idx="0">
                  <c:v>5</c:v>
                </c:pt>
                <c:pt idx="1">
                  <c:v>5A</c:v>
                </c:pt>
              </c:strCache>
            </c:strRef>
          </c:cat>
          <c:val>
            <c:numRef>
              <c:f>'R2 Charts'!$D$28:$D$29</c:f>
              <c:numCache>
                <c:formatCode>#,###,###</c:formatCode>
                <c:ptCount val="2"/>
                <c:pt idx="0">
                  <c:v>1826.8619529183125</c:v>
                </c:pt>
                <c:pt idx="1">
                  <c:v>1827.3177538875709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1F-48A6-BAB3-1ED10F62D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7"/>
        <c:axId val="676187087"/>
        <c:axId val="676184591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'R2 Charts'!$E$27</c15:sqref>
                        </c15:formulaRef>
                      </c:ext>
                    </c:extLst>
                    <c:strCache>
                      <c:ptCount val="1"/>
                      <c:pt idx="0">
                        <c:v>%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'R2 Charts'!$H$146:$H$147</c15:sqref>
                        </c15:formulaRef>
                      </c:ext>
                    </c:extLst>
                    <c:strCache>
                      <c:ptCount val="2"/>
                      <c:pt idx="0">
                        <c:v>5</c:v>
                      </c:pt>
                      <c:pt idx="1">
                        <c:v>5A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'R2 Charts'!$E$28:$E$28</c15:sqref>
                        </c15:formulaRef>
                      </c:ext>
                    </c:extLst>
                    <c:numCache>
                      <c:formatCode>0.00%</c:formatCode>
                      <c:ptCount val="1"/>
                      <c:pt idx="0">
                        <c:v>0.99975056282997921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371F-48A6-BAB3-1ED10F62D3BF}"/>
                  </c:ext>
                </c:extLst>
              </c15:ser>
            </c15:filteredBarSeries>
          </c:ext>
        </c:extLst>
      </c:barChart>
      <c:catAx>
        <c:axId val="676187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184591"/>
        <c:crosses val="autoZero"/>
        <c:auto val="1"/>
        <c:lblAlgn val="ctr"/>
        <c:lblOffset val="100"/>
        <c:noMultiLvlLbl val="0"/>
      </c:catAx>
      <c:valAx>
        <c:axId val="676184591"/>
        <c:scaling>
          <c:orientation val="minMax"/>
          <c:max val="22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#,###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187087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kern="1200" spc="0" baseline="0">
                <a:solidFill>
                  <a:schemeClr val="tx1"/>
                </a:solidFill>
                <a:effectLst/>
                <a:latin typeface="Calibri" panose="020F0502020204030204" pitchFamily="34" charset="0"/>
              </a:rPr>
              <a:t>Progressive Change</a:t>
            </a:r>
            <a:endParaRPr lang="en-AU" sz="1000" b="1">
              <a:solidFill>
                <a:schemeClr val="tx1"/>
              </a:solidFill>
              <a:effectLst/>
            </a:endParaRPr>
          </a:p>
        </c:rich>
      </c:tx>
      <c:layout>
        <c:manualLayout>
          <c:xMode val="edge"/>
          <c:yMode val="edge"/>
          <c:x val="0.40794097551457503"/>
          <c:y val="3.0238143760238149E-2"/>
        </c:manualLayout>
      </c:layout>
      <c:overlay val="1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A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'R2 Charts'!$N$27</c:f>
              <c:strCache>
                <c:ptCount val="1"/>
                <c:pt idx="0">
                  <c:v>PACR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DD-4F2C-88D5-9D52D921D5F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5F6-4A5A-8E98-8B04C89C2ECE}"/>
              </c:ext>
            </c:extLst>
          </c:dPt>
          <c:cat>
            <c:strRef>
              <c:f>'R2 Charts'!$H$146:$H$147</c:f>
              <c:strCache>
                <c:ptCount val="2"/>
                <c:pt idx="0">
                  <c:v>5</c:v>
                </c:pt>
                <c:pt idx="1">
                  <c:v>5A</c:v>
                </c:pt>
              </c:strCache>
            </c:strRef>
          </c:cat>
          <c:val>
            <c:numRef>
              <c:f>'R2 Charts'!$N$28:$N$29</c:f>
              <c:numCache>
                <c:formatCode>#,###,###</c:formatCode>
                <c:ptCount val="2"/>
                <c:pt idx="0">
                  <c:v>203.8205036054319</c:v>
                </c:pt>
                <c:pt idx="1">
                  <c:v>186.70166153881036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BCD-4793-8A68-1D806C8DE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7"/>
        <c:axId val="676187087"/>
        <c:axId val="676184591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'R2 Charts'!$O$27</c15:sqref>
                        </c15:formulaRef>
                      </c:ext>
                    </c:extLst>
                    <c:strCache>
                      <c:ptCount val="1"/>
                      <c:pt idx="0">
                        <c:v>%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'R2 Charts'!$H$146:$H$147</c15:sqref>
                        </c15:formulaRef>
                      </c:ext>
                    </c:extLst>
                    <c:strCache>
                      <c:ptCount val="2"/>
                      <c:pt idx="0">
                        <c:v>5</c:v>
                      </c:pt>
                      <c:pt idx="1">
                        <c:v>5A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'R2 Charts'!$O$28:$O$28</c15:sqref>
                        </c15:formulaRef>
                      </c:ext>
                    </c:extLst>
                    <c:numCache>
                      <c:formatCode>0.00%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5BCD-4793-8A68-1D806C8DE864}"/>
                  </c:ext>
                </c:extLst>
              </c15:ser>
            </c15:filteredBarSeries>
          </c:ext>
        </c:extLst>
      </c:barChart>
      <c:catAx>
        <c:axId val="676187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184591"/>
        <c:crosses val="autoZero"/>
        <c:auto val="1"/>
        <c:lblAlgn val="ctr"/>
        <c:lblOffset val="100"/>
        <c:noMultiLvlLbl val="0"/>
      </c:catAx>
      <c:valAx>
        <c:axId val="676184591"/>
        <c:scaling>
          <c:orientation val="minMax"/>
          <c:max val="225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#,###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187087"/>
        <c:crosses val="autoZero"/>
        <c:crossBetween val="between"/>
        <c:majorUnit val="20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kern="1200" spc="0" baseline="0">
                <a:solidFill>
                  <a:schemeClr val="tx1"/>
                </a:solidFill>
                <a:effectLst/>
                <a:latin typeface="Calibri" panose="020F0502020204030204" pitchFamily="34" charset="0"/>
              </a:rPr>
              <a:t>Hydrogen Superpower</a:t>
            </a:r>
            <a:endParaRPr lang="en-AU" sz="1000" b="1">
              <a:solidFill>
                <a:schemeClr val="tx1"/>
              </a:solidFill>
              <a:effectLst/>
            </a:endParaRPr>
          </a:p>
        </c:rich>
      </c:tx>
      <c:layout>
        <c:manualLayout>
          <c:xMode val="edge"/>
          <c:yMode val="edge"/>
          <c:x val="0.35537690842652431"/>
          <c:y val="3.0238156109585954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A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'R2 Charts'!$X$27</c:f>
              <c:strCache>
                <c:ptCount val="1"/>
                <c:pt idx="0">
                  <c:v>PACR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CC3-4E85-BC80-9B8DC026D5B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C3-4E85-BC80-9B8DC026D5BE}"/>
              </c:ext>
            </c:extLst>
          </c:dPt>
          <c:cat>
            <c:strRef>
              <c:f>'R2 Charts'!$H$146:$H$147</c:f>
              <c:strCache>
                <c:ptCount val="2"/>
                <c:pt idx="0">
                  <c:v>5</c:v>
                </c:pt>
                <c:pt idx="1">
                  <c:v>5A</c:v>
                </c:pt>
              </c:strCache>
            </c:strRef>
          </c:cat>
          <c:val>
            <c:numRef>
              <c:f>'R2 Charts'!$X$28:$X$29</c:f>
              <c:numCache>
                <c:formatCode>#,###,###</c:formatCode>
                <c:ptCount val="2"/>
                <c:pt idx="0">
                  <c:v>2016.0460159899235</c:v>
                </c:pt>
                <c:pt idx="1">
                  <c:v>2025.2848390669778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206-412B-864D-14805D747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7"/>
        <c:axId val="676187087"/>
        <c:axId val="676184591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'R2 Charts'!$Y$27</c15:sqref>
                        </c15:formulaRef>
                      </c:ext>
                    </c:extLst>
                    <c:strCache>
                      <c:ptCount val="1"/>
                      <c:pt idx="0">
                        <c:v>%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'R2 Charts'!$H$146:$H$147</c15:sqref>
                        </c15:formulaRef>
                      </c:ext>
                    </c:extLst>
                    <c:strCache>
                      <c:ptCount val="2"/>
                      <c:pt idx="0">
                        <c:v>5</c:v>
                      </c:pt>
                      <c:pt idx="1">
                        <c:v>5A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'R2 Charts'!$Y$28:$Y$28</c15:sqref>
                        </c15:formulaRef>
                      </c:ext>
                    </c:extLst>
                    <c:numCache>
                      <c:formatCode>0.00%</c:formatCode>
                      <c:ptCount val="1"/>
                      <c:pt idx="0">
                        <c:v>0.99543825989369938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B-A206-412B-864D-14805D7470AA}"/>
                  </c:ext>
                </c:extLst>
              </c15:ser>
            </c15:filteredBarSeries>
          </c:ext>
        </c:extLst>
      </c:barChart>
      <c:catAx>
        <c:axId val="676187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184591"/>
        <c:crosses val="autoZero"/>
        <c:auto val="1"/>
        <c:lblAlgn val="ctr"/>
        <c:lblOffset val="100"/>
        <c:noMultiLvlLbl val="0"/>
      </c:catAx>
      <c:valAx>
        <c:axId val="676184591"/>
        <c:scaling>
          <c:orientation val="minMax"/>
          <c:max val="22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#,###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187087"/>
        <c:crosses val="autoZero"/>
        <c:crossBetween val="between"/>
        <c:majorUnit val="20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kern="1200" spc="0" baseline="0">
                <a:solidFill>
                  <a:schemeClr val="tx1"/>
                </a:solidFill>
                <a:effectLst/>
                <a:latin typeface="Calibri" panose="020F0502020204030204" pitchFamily="34" charset="0"/>
              </a:rPr>
              <a:t>Weighted</a:t>
            </a:r>
            <a:endParaRPr lang="en-AU" sz="1000" b="1">
              <a:solidFill>
                <a:schemeClr val="tx1"/>
              </a:solidFill>
              <a:effectLst/>
            </a:endParaRPr>
          </a:p>
        </c:rich>
      </c:tx>
      <c:layout>
        <c:manualLayout>
          <c:xMode val="edge"/>
          <c:yMode val="edge"/>
          <c:x val="0.46514738562091495"/>
          <c:y val="3.0238095238095238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A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'R2 Charts'!$AH$27</c:f>
              <c:strCache>
                <c:ptCount val="1"/>
                <c:pt idx="0">
                  <c:v>PACR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6C-4B23-BA46-321CA3B8B00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EBD-44A5-BC55-5E98B413C7B8}"/>
              </c:ext>
            </c:extLst>
          </c:dPt>
          <c:cat>
            <c:strRef>
              <c:f>'R2 Charts'!$H$146:$H$147</c:f>
              <c:strCache>
                <c:ptCount val="2"/>
                <c:pt idx="0">
                  <c:v>5</c:v>
                </c:pt>
                <c:pt idx="1">
                  <c:v>5A</c:v>
                </c:pt>
              </c:strCache>
            </c:strRef>
          </c:cat>
          <c:val>
            <c:numRef>
              <c:f>'R2 Charts'!$AH$28:$AH$29</c:f>
              <c:numCache>
                <c:formatCode>#,###,###</c:formatCode>
                <c:ptCount val="2"/>
                <c:pt idx="0">
                  <c:v>1374.0026494773383</c:v>
                </c:pt>
                <c:pt idx="1">
                  <c:v>1370.767001515236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5D4-4D2E-8FFC-1A6BD17B2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7"/>
        <c:axId val="676187087"/>
        <c:axId val="676184591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'R2 Charts'!$AI$27</c15:sqref>
                        </c15:formulaRef>
                      </c:ext>
                    </c:extLst>
                    <c:strCache>
                      <c:ptCount val="1"/>
                      <c:pt idx="0">
                        <c:v>%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'R2 Charts'!$H$146:$H$147</c15:sqref>
                        </c15:formulaRef>
                      </c:ext>
                    </c:extLst>
                    <c:strCache>
                      <c:ptCount val="2"/>
                      <c:pt idx="0">
                        <c:v>5</c:v>
                      </c:pt>
                      <c:pt idx="1">
                        <c:v>5A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'R2 Charts'!$AI$28:$AI$28</c15:sqref>
                        </c15:formulaRef>
                      </c:ext>
                    </c:extLst>
                    <c:numCache>
                      <c:formatCode>0.00%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95D4-4D2E-8FFC-1A6BD17B282C}"/>
                  </c:ext>
                </c:extLst>
              </c15:ser>
            </c15:filteredBarSeries>
          </c:ext>
        </c:extLst>
      </c:barChart>
      <c:catAx>
        <c:axId val="676187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184591"/>
        <c:crosses val="autoZero"/>
        <c:auto val="1"/>
        <c:lblAlgn val="ctr"/>
        <c:lblOffset val="100"/>
        <c:noMultiLvlLbl val="0"/>
      </c:catAx>
      <c:valAx>
        <c:axId val="676184591"/>
        <c:scaling>
          <c:orientation val="minMax"/>
          <c:max val="22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#,###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187087"/>
        <c:crosses val="autoZero"/>
        <c:crossBetween val="between"/>
        <c:majorUnit val="20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8A9-4A1D-9D4C-ABDD1893DED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A9-4A1D-9D4C-ABDD1893DED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58A9-4A1D-9D4C-ABDD1893DED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A9-4A1D-9D4C-ABDD1893DED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'R2 Charts'!$B$102:$C$107</c15:sqref>
                  </c15:fullRef>
                </c:ext>
              </c:extLst>
              <c:f>('R2 Charts'!$B$103:$C$104,'R2 Charts'!$B$106:$C$107)</c:f>
              <c:multiLvlStrCache>
                <c:ptCount val="4"/>
                <c:lvl>
                  <c:pt idx="0">
                    <c:v>5</c:v>
                  </c:pt>
                  <c:pt idx="1">
                    <c:v>5A</c:v>
                  </c:pt>
                  <c:pt idx="2">
                    <c:v>5</c:v>
                  </c:pt>
                  <c:pt idx="3">
                    <c:v>5A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'R2 Charts'!$D$102:$D$107</c15:sqref>
                  </c15:fullRef>
                </c:ext>
              </c:extLst>
              <c:f>('R2 Charts'!$D$103:$D$104,'R2 Charts'!$D$106:$D$107)</c:f>
              <c:numCache>
                <c:formatCode>#,##0</c:formatCode>
                <c:ptCount val="4"/>
                <c:pt idx="0">
                  <c:v>1896.0589897373443</c:v>
                </c:pt>
                <c:pt idx="1">
                  <c:v>1906.0294169902872</c:v>
                </c:pt>
                <c:pt idx="2">
                  <c:v>851.94630921733165</c:v>
                </c:pt>
                <c:pt idx="3">
                  <c:v>835.50458604018377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A9-4A1D-9D4C-ABDD1893D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01480112"/>
        <c:axId val="1601482032"/>
      </c:barChart>
      <c:catAx>
        <c:axId val="1601480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1482032"/>
        <c:crosses val="autoZero"/>
        <c:auto val="1"/>
        <c:lblAlgn val="ctr"/>
        <c:lblOffset val="100"/>
        <c:noMultiLvlLbl val="0"/>
      </c:catAx>
      <c:valAx>
        <c:axId val="1601482032"/>
        <c:scaling>
          <c:orientation val="minMax"/>
          <c:max val="5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1480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E56-4EA1-B5A9-3AAE2B80104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56-4EA1-B5A9-3AAE2B80104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FE56-4EA1-B5A9-3AAE2B80104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56-4EA1-B5A9-3AAE2B80104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'R2 Charts'!$B$109:$C$114</c15:sqref>
                  </c15:fullRef>
                </c:ext>
              </c:extLst>
              <c:f>('R2 Charts'!$B$110:$C$111,'R2 Charts'!$B$113:$C$114)</c:f>
              <c:multiLvlStrCache>
                <c:ptCount val="4"/>
                <c:lvl>
                  <c:pt idx="0">
                    <c:v>5</c:v>
                  </c:pt>
                  <c:pt idx="1">
                    <c:v>5A</c:v>
                  </c:pt>
                  <c:pt idx="2">
                    <c:v>5</c:v>
                  </c:pt>
                  <c:pt idx="3">
                    <c:v>5A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'R2 Charts'!$D$109:$D$114</c15:sqref>
                  </c15:fullRef>
                </c:ext>
              </c:extLst>
              <c:f>('R2 Charts'!$D$110:$D$111,'R2 Charts'!$D$113:$D$114)</c:f>
              <c:numCache>
                <c:formatCode>#,##0</c:formatCode>
                <c:ptCount val="4"/>
                <c:pt idx="0">
                  <c:v>4338.9436722388054</c:v>
                </c:pt>
                <c:pt idx="1">
                  <c:v>4384.0091925459274</c:v>
                </c:pt>
                <c:pt idx="2">
                  <c:v>476.41248931800249</c:v>
                </c:pt>
                <c:pt idx="3">
                  <c:v>460.87110858597157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56-4EA1-B5A9-3AAE2B801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01480112"/>
        <c:axId val="1601482032"/>
      </c:barChart>
      <c:catAx>
        <c:axId val="1601480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1482032"/>
        <c:crosses val="autoZero"/>
        <c:auto val="1"/>
        <c:lblAlgn val="ctr"/>
        <c:lblOffset val="100"/>
        <c:noMultiLvlLbl val="0"/>
      </c:catAx>
      <c:valAx>
        <c:axId val="16014820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1480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02128526166969"/>
          <c:y val="5.1103368176538912E-2"/>
          <c:w val="0.88431799045198378"/>
          <c:h val="0.627415841312518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'R2 Charts'!$C$34</c:f>
              <c:strCache>
                <c:ptCount val="1"/>
                <c:pt idx="0">
                  <c:v>Transmission capex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'R2 Charts'!$B$28:$B$29</c:f>
              <c:strCache>
                <c:ptCount val="2"/>
                <c:pt idx="0">
                  <c:v>Option 5</c:v>
                </c:pt>
                <c:pt idx="1">
                  <c:v>Option 5A</c:v>
                </c:pt>
              </c:strCache>
            </c:strRef>
          </c:cat>
          <c:val>
            <c:numRef>
              <c:f>'R2 Charts'!$C$35:$C$36</c:f>
              <c:numCache>
                <c:formatCode>#,##0</c:formatCode>
                <c:ptCount val="2"/>
                <c:pt idx="0">
                  <c:v>-1911.6188220520398</c:v>
                </c:pt>
                <c:pt idx="1">
                  <c:v>-1960.9575412466036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B3-4DA4-9E7F-C1DCF5401E1F}"/>
            </c:ext>
          </c:extLst>
        </c:ser>
        <c:ser>
          <c:idx val="1"/>
          <c:order val="1"/>
          <c:tx>
            <c:strRef>
              <c:f>'R2 Charts'!$D$34</c:f>
              <c:strCache>
                <c:ptCount val="1"/>
                <c:pt idx="0">
                  <c:v>Transmission opex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'R2 Charts'!$B$28:$B$29</c:f>
              <c:strCache>
                <c:ptCount val="2"/>
                <c:pt idx="0">
                  <c:v>Option 5</c:v>
                </c:pt>
                <c:pt idx="1">
                  <c:v>Option 5A</c:v>
                </c:pt>
              </c:strCache>
            </c:strRef>
          </c:cat>
          <c:val>
            <c:numRef>
              <c:f>'R2 Charts'!$D$35:$D$36</c:f>
              <c:numCache>
                <c:formatCode>#,##0</c:formatCode>
                <c:ptCount val="2"/>
                <c:pt idx="0">
                  <c:v>-249.39570990470816</c:v>
                </c:pt>
                <c:pt idx="1">
                  <c:v>-255.88151395269907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B3-4DA4-9E7F-C1DCF5401E1F}"/>
            </c:ext>
          </c:extLst>
        </c:ser>
        <c:ser>
          <c:idx val="2"/>
          <c:order val="2"/>
          <c:tx>
            <c:strRef>
              <c:f>'R2 Charts'!$E$34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'R2 Charts'!$B$28:$B$29</c:f>
              <c:strCache>
                <c:ptCount val="2"/>
                <c:pt idx="0">
                  <c:v>Option 5</c:v>
                </c:pt>
                <c:pt idx="1">
                  <c:v>Option 5A</c:v>
                </c:pt>
              </c:strCache>
            </c:strRef>
          </c:cat>
          <c:val>
            <c:numRef>
              <c:f>'R2 Charts'!$E$35:$E$36</c:f>
              <c:numCache>
                <c:formatCode>#,##0</c:formatCode>
                <c:ptCount val="2"/>
                <c:pt idx="0">
                  <c:v>-0.1529226205032066</c:v>
                </c:pt>
                <c:pt idx="1">
                  <c:v>-9.1248939540925486E-2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B3-4DA4-9E7F-C1DCF5401E1F}"/>
            </c:ext>
          </c:extLst>
        </c:ser>
        <c:ser>
          <c:idx val="3"/>
          <c:order val="3"/>
          <c:tx>
            <c:strRef>
              <c:f>'R2 Charts'!$F$34</c:f>
              <c:strCache>
                <c:ptCount val="1"/>
                <c:pt idx="0">
                  <c:v>Avoided REZ transmission capex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'R2 Charts'!$B$28:$B$29</c:f>
              <c:strCache>
                <c:ptCount val="2"/>
                <c:pt idx="0">
                  <c:v>Option 5</c:v>
                </c:pt>
                <c:pt idx="1">
                  <c:v>Option 5A</c:v>
                </c:pt>
              </c:strCache>
            </c:strRef>
          </c:cat>
          <c:val>
            <c:numRef>
              <c:f>'R2 Charts'!$F$35:$F$36</c:f>
              <c:numCache>
                <c:formatCode>#,##0</c:formatCode>
                <c:ptCount val="2"/>
                <c:pt idx="0">
                  <c:v>283.41837771992169</c:v>
                </c:pt>
                <c:pt idx="1">
                  <c:v>310.42662415907421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B3-4DA4-9E7F-C1DCF5401E1F}"/>
            </c:ext>
          </c:extLst>
        </c:ser>
        <c:ser>
          <c:idx val="4"/>
          <c:order val="4"/>
          <c:tx>
            <c:strRef>
              <c:f>'R2 Charts'!$G$34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'R2 Charts'!$B$28:$B$29</c:f>
              <c:strCache>
                <c:ptCount val="2"/>
                <c:pt idx="0">
                  <c:v>Option 5</c:v>
                </c:pt>
                <c:pt idx="1">
                  <c:v>Option 5A</c:v>
                </c:pt>
              </c:strCache>
            </c:strRef>
          </c:cat>
          <c:val>
            <c:numRef>
              <c:f>'R2 Charts'!$G$35:$G$36</c:f>
              <c:numCache>
                <c:formatCode>#,##0</c:formatCode>
                <c:ptCount val="2"/>
                <c:pt idx="0">
                  <c:v>578.79130369874485</c:v>
                </c:pt>
                <c:pt idx="1">
                  <c:v>583.68859782341553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2B3-4DA4-9E7F-C1DCF5401E1F}"/>
            </c:ext>
          </c:extLst>
        </c:ser>
        <c:ser>
          <c:idx val="5"/>
          <c:order val="5"/>
          <c:tx>
            <c:strRef>
              <c:f>'R2 Charts'!$H$34</c:f>
              <c:strCache>
                <c:ptCount val="1"/>
                <c:pt idx="0">
                  <c:v>Avoided voluntary load curtailment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'R2 Charts'!$B$28:$B$29</c:f>
              <c:strCache>
                <c:ptCount val="2"/>
                <c:pt idx="0">
                  <c:v>Option 5</c:v>
                </c:pt>
                <c:pt idx="1">
                  <c:v>Option 5A</c:v>
                </c:pt>
              </c:strCache>
            </c:strRef>
          </c:cat>
          <c:val>
            <c:numRef>
              <c:f>'R2 Charts'!$H$35:$H$36</c:f>
              <c:numCache>
                <c:formatCode>#,##0</c:formatCode>
                <c:ptCount val="2"/>
                <c:pt idx="0">
                  <c:v>135.68833752205893</c:v>
                </c:pt>
                <c:pt idx="1">
                  <c:v>143.20106101108081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2B3-4DA4-9E7F-C1DCF5401E1F}"/>
            </c:ext>
          </c:extLst>
        </c:ser>
        <c:ser>
          <c:idx val="6"/>
          <c:order val="6"/>
          <c:tx>
            <c:strRef>
              <c:f>'R2 Charts'!$I$34</c:f>
              <c:strCache>
                <c:ptCount val="1"/>
                <c:pt idx="0">
                  <c:v>Avoided generation/storage costs (excl. fuel costs)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'R2 Charts'!$B$28:$B$29</c:f>
              <c:strCache>
                <c:ptCount val="2"/>
                <c:pt idx="0">
                  <c:v>Option 5</c:v>
                </c:pt>
                <c:pt idx="1">
                  <c:v>Option 5A</c:v>
                </c:pt>
              </c:strCache>
            </c:strRef>
          </c:cat>
          <c:val>
            <c:numRef>
              <c:f>'R2 Charts'!$I$35:$I$36</c:f>
              <c:numCache>
                <c:formatCode>#,##0</c:formatCode>
                <c:ptCount val="2"/>
                <c:pt idx="0">
                  <c:v>2990.1313885548388</c:v>
                </c:pt>
                <c:pt idx="1">
                  <c:v>3006.9317750328432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2B3-4DA4-9E7F-C1DCF5401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373203375"/>
        <c:axId val="1373206703"/>
      </c:barChart>
      <c:scatterChart>
        <c:scatterStyle val="lineMarker"/>
        <c:varyColors val="0"/>
        <c:ser>
          <c:idx val="7"/>
          <c:order val="7"/>
          <c:tx>
            <c:strRef>
              <c:f>'R2 Charts'!$J$34</c:f>
              <c:strCache>
                <c:ptCount val="1"/>
                <c:pt idx="0">
                  <c:v>NPV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strRef>
              <c:f>'R2 Charts'!$B$35:$B$36</c:f>
              <c:strCache>
                <c:ptCount val="2"/>
                <c:pt idx="0">
                  <c:v>Option 5 VNIW (via Bulgana and Kerang) with series compensation on Kerang – Bulgana</c:v>
                </c:pt>
                <c:pt idx="1">
                  <c:v>Option 5A Option 5 (with series compensation), routing east of Kerang and crossing border north of Kerang</c:v>
                </c:pt>
              </c:strCache>
            </c:strRef>
          </c:xVal>
          <c:yVal>
            <c:numRef>
              <c:f>'R2 Charts'!$J$35:$J$36</c:f>
              <c:numCache>
                <c:formatCode>#,##0</c:formatCode>
                <c:ptCount val="2"/>
                <c:pt idx="0">
                  <c:v>1826.8619529183127</c:v>
                </c:pt>
                <c:pt idx="1">
                  <c:v>1827.3177538875705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2B3-4DA4-9E7F-C1DCF5401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3203375"/>
        <c:axId val="1373206703"/>
      </c:scatterChart>
      <c:catAx>
        <c:axId val="1373203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3206703"/>
        <c:crosses val="autoZero"/>
        <c:auto val="1"/>
        <c:lblAlgn val="ctr"/>
        <c:lblOffset val="100"/>
        <c:noMultiLvlLbl val="0"/>
      </c:catAx>
      <c:valAx>
        <c:axId val="1373206703"/>
        <c:scaling>
          <c:orientation val="minMax"/>
          <c:min val="-3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3203375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204133986928105E-2"/>
          <c:y val="0.77003045351038457"/>
          <c:w val="0.90795866013071891"/>
          <c:h val="0.202094982029685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657197902425759E-2"/>
          <c:y val="5.1103368176538912E-2"/>
          <c:w val="0.87278724435321509"/>
          <c:h val="0.627415841312518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'R2 Charts'!$M$34</c:f>
              <c:strCache>
                <c:ptCount val="1"/>
                <c:pt idx="0">
                  <c:v>Transmission capex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'R2 Charts'!$L$28:$L$29</c:f>
              <c:strCache>
                <c:ptCount val="2"/>
                <c:pt idx="0">
                  <c:v>Option 5</c:v>
                </c:pt>
                <c:pt idx="1">
                  <c:v>Option 5A</c:v>
                </c:pt>
              </c:strCache>
            </c:strRef>
          </c:cat>
          <c:val>
            <c:numRef>
              <c:f>'R2 Charts'!$M$35:$M$36</c:f>
              <c:numCache>
                <c:formatCode>#,##0</c:formatCode>
                <c:ptCount val="2"/>
                <c:pt idx="0">
                  <c:v>-1289.039409934393</c:v>
                </c:pt>
                <c:pt idx="1">
                  <c:v>-1319.0274627842971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17-4027-83A8-C88046893E47}"/>
            </c:ext>
          </c:extLst>
        </c:ser>
        <c:ser>
          <c:idx val="1"/>
          <c:order val="1"/>
          <c:tx>
            <c:strRef>
              <c:f>'R2 Charts'!$N$34</c:f>
              <c:strCache>
                <c:ptCount val="1"/>
                <c:pt idx="0">
                  <c:v>Transmission opex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'R2 Charts'!$L$28:$L$29</c:f>
              <c:strCache>
                <c:ptCount val="2"/>
                <c:pt idx="0">
                  <c:v>Option 5</c:v>
                </c:pt>
                <c:pt idx="1">
                  <c:v>Option 5A</c:v>
                </c:pt>
              </c:strCache>
            </c:strRef>
          </c:cat>
          <c:val>
            <c:numRef>
              <c:f>'R2 Charts'!$N$35:$N$36</c:f>
              <c:numCache>
                <c:formatCode>#,##0</c:formatCode>
                <c:ptCount val="2"/>
                <c:pt idx="0">
                  <c:v>-127.29457930829975</c:v>
                </c:pt>
                <c:pt idx="1">
                  <c:v>-130.60501194597634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17-4027-83A8-C88046893E47}"/>
            </c:ext>
          </c:extLst>
        </c:ser>
        <c:ser>
          <c:idx val="2"/>
          <c:order val="2"/>
          <c:tx>
            <c:strRef>
              <c:f>'R2 Charts'!$O$34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'R2 Charts'!$L$28:$L$29</c:f>
              <c:strCache>
                <c:ptCount val="2"/>
                <c:pt idx="0">
                  <c:v>Option 5</c:v>
                </c:pt>
                <c:pt idx="1">
                  <c:v>Option 5A</c:v>
                </c:pt>
              </c:strCache>
            </c:strRef>
          </c:cat>
          <c:val>
            <c:numRef>
              <c:f>'R2 Charts'!$O$35:$O$36</c:f>
              <c:numCache>
                <c:formatCode>#,##0</c:formatCode>
                <c:ptCount val="2"/>
                <c:pt idx="0">
                  <c:v>5.5548849724159099</c:v>
                </c:pt>
                <c:pt idx="1">
                  <c:v>5.3429013897612325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17-4027-83A8-C88046893E47}"/>
            </c:ext>
          </c:extLst>
        </c:ser>
        <c:ser>
          <c:idx val="3"/>
          <c:order val="3"/>
          <c:tx>
            <c:strRef>
              <c:f>'R2 Charts'!$P$34</c:f>
              <c:strCache>
                <c:ptCount val="1"/>
                <c:pt idx="0">
                  <c:v>Avoided REZ transmission capex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'R2 Charts'!$L$28:$L$29</c:f>
              <c:strCache>
                <c:ptCount val="2"/>
                <c:pt idx="0">
                  <c:v>Option 5</c:v>
                </c:pt>
                <c:pt idx="1">
                  <c:v>Option 5A</c:v>
                </c:pt>
              </c:strCache>
            </c:strRef>
          </c:cat>
          <c:val>
            <c:numRef>
              <c:f>'R2 Charts'!$P$35:$P$36</c:f>
              <c:numCache>
                <c:formatCode>#,##0</c:formatCode>
                <c:ptCount val="2"/>
                <c:pt idx="0">
                  <c:v>180.58125605490577</c:v>
                </c:pt>
                <c:pt idx="1">
                  <c:v>192.44204185945333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F17-4027-83A8-C88046893E47}"/>
            </c:ext>
          </c:extLst>
        </c:ser>
        <c:ser>
          <c:idx val="4"/>
          <c:order val="4"/>
          <c:tx>
            <c:strRef>
              <c:f>'R2 Charts'!$Q$34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'R2 Charts'!$L$28:$L$29</c:f>
              <c:strCache>
                <c:ptCount val="2"/>
                <c:pt idx="0">
                  <c:v>Option 5</c:v>
                </c:pt>
                <c:pt idx="1">
                  <c:v>Option 5A</c:v>
                </c:pt>
              </c:strCache>
            </c:strRef>
          </c:cat>
          <c:val>
            <c:numRef>
              <c:f>'R2 Charts'!$Q$35:$Q$36</c:f>
              <c:numCache>
                <c:formatCode>#,##0</c:formatCode>
                <c:ptCount val="2"/>
                <c:pt idx="0">
                  <c:v>575.17008596379844</c:v>
                </c:pt>
                <c:pt idx="1">
                  <c:v>581.60115078564934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F17-4027-83A8-C88046893E47}"/>
            </c:ext>
          </c:extLst>
        </c:ser>
        <c:ser>
          <c:idx val="5"/>
          <c:order val="5"/>
          <c:tx>
            <c:strRef>
              <c:f>'R2 Charts'!$R$34</c:f>
              <c:strCache>
                <c:ptCount val="1"/>
                <c:pt idx="0">
                  <c:v>Avoided voluntary load curtailment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'R2 Charts'!$L$28:$L$29</c:f>
              <c:strCache>
                <c:ptCount val="2"/>
                <c:pt idx="0">
                  <c:v>Option 5</c:v>
                </c:pt>
                <c:pt idx="1">
                  <c:v>Option 5A</c:v>
                </c:pt>
              </c:strCache>
            </c:strRef>
          </c:cat>
          <c:val>
            <c:numRef>
              <c:f>'R2 Charts'!$R$35:$R$36</c:f>
              <c:numCache>
                <c:formatCode>#,##0</c:formatCode>
                <c:ptCount val="2"/>
                <c:pt idx="0">
                  <c:v>-7.481006739057162</c:v>
                </c:pt>
                <c:pt idx="1">
                  <c:v>-7.5303349464563176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F17-4027-83A8-C88046893E47}"/>
            </c:ext>
          </c:extLst>
        </c:ser>
        <c:ser>
          <c:idx val="6"/>
          <c:order val="6"/>
          <c:tx>
            <c:strRef>
              <c:f>'R2 Charts'!$S$34</c:f>
              <c:strCache>
                <c:ptCount val="1"/>
                <c:pt idx="0">
                  <c:v>Avoided generation/storage costs (excl. fuel costs)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'R2 Charts'!$L$28:$L$29</c:f>
              <c:strCache>
                <c:ptCount val="2"/>
                <c:pt idx="0">
                  <c:v>Option 5</c:v>
                </c:pt>
                <c:pt idx="1">
                  <c:v>Option 5A</c:v>
                </c:pt>
              </c:strCache>
            </c:strRef>
          </c:cat>
          <c:val>
            <c:numRef>
              <c:f>'R2 Charts'!$S$35:$S$36</c:f>
              <c:numCache>
                <c:formatCode>#,##0</c:formatCode>
                <c:ptCount val="2"/>
                <c:pt idx="0">
                  <c:v>866.3292725960614</c:v>
                </c:pt>
                <c:pt idx="1">
                  <c:v>864.47837718067638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F17-4027-83A8-C88046893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373203375"/>
        <c:axId val="1373206703"/>
      </c:barChart>
      <c:scatterChart>
        <c:scatterStyle val="lineMarker"/>
        <c:varyColors val="0"/>
        <c:ser>
          <c:idx val="7"/>
          <c:order val="7"/>
          <c:tx>
            <c:strRef>
              <c:f>'R2 Charts'!$T$34</c:f>
              <c:strCache>
                <c:ptCount val="1"/>
                <c:pt idx="0">
                  <c:v>NPV</c:v>
                </c:pt>
              </c:strCache>
            </c:strRef>
          </c:tx>
          <c:spPr>
            <a:ln w="19050" cap="rnd" cmpd="sng" algn="ctr">
              <a:noFill/>
              <a:prstDash val="solid"/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6350" cap="flat" cmpd="sng" algn="ctr">
                <a:solidFill>
                  <a:schemeClr val="accent2">
                    <a:lumMod val="60000"/>
                  </a:schemeClr>
                </a:solidFill>
                <a:prstDash val="solid"/>
                <a:round/>
              </a:ln>
              <a:effectLst/>
            </c:spPr>
          </c:marker>
          <c:xVal>
            <c:strRef>
              <c:f>'R2 Charts'!$L$35:$L$36</c:f>
              <c:strCache>
                <c:ptCount val="2"/>
                <c:pt idx="0">
                  <c:v>Option 5 VNIW (via Bulgana and Kerang) with series compensation on Kerang – Bulgana</c:v>
                </c:pt>
                <c:pt idx="1">
                  <c:v>Option 5A Option 5 (with series compensation), routing east of Kerang and crossing border north of Kerang</c:v>
                </c:pt>
              </c:strCache>
            </c:strRef>
          </c:xVal>
          <c:yVal>
            <c:numRef>
              <c:f>'R2 Charts'!$T$35:$T$36</c:f>
              <c:numCache>
                <c:formatCode>#,##0</c:formatCode>
                <c:ptCount val="2"/>
                <c:pt idx="0">
                  <c:v>203.82050360543155</c:v>
                </c:pt>
                <c:pt idx="1">
                  <c:v>186.70166153881075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F17-4027-83A8-C88046893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3203375"/>
        <c:axId val="1373206703"/>
      </c:scatterChart>
      <c:catAx>
        <c:axId val="1373203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3206703"/>
        <c:crosses val="autoZero"/>
        <c:auto val="1"/>
        <c:lblAlgn val="ctr"/>
        <c:lblOffset val="100"/>
        <c:noMultiLvlLbl val="0"/>
      </c:catAx>
      <c:valAx>
        <c:axId val="1373206703"/>
        <c:scaling>
          <c:orientation val="minMax"/>
          <c:max val="5000"/>
          <c:min val="-3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3203375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5672875816993463E-2"/>
          <c:y val="0.77003045351038457"/>
          <c:w val="0.90432712418300654"/>
          <c:h val="0.202094982029685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37614379084969"/>
          <c:y val="5.1103368176538912E-2"/>
          <c:w val="0.86906830065359475"/>
          <c:h val="0.627415841312518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'R2 Charts'!$W$34</c:f>
              <c:strCache>
                <c:ptCount val="1"/>
                <c:pt idx="0">
                  <c:v>Transmission capex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'R2 Charts'!$V$28:$V$29</c:f>
              <c:strCache>
                <c:ptCount val="2"/>
                <c:pt idx="0">
                  <c:v>Option 5</c:v>
                </c:pt>
                <c:pt idx="1">
                  <c:v>Option 5A</c:v>
                </c:pt>
              </c:strCache>
            </c:strRef>
          </c:cat>
          <c:val>
            <c:numRef>
              <c:f>'R2 Charts'!$W$35:$W$36</c:f>
              <c:numCache>
                <c:formatCode>#,##0</c:formatCode>
                <c:ptCount val="2"/>
                <c:pt idx="0">
                  <c:v>-1996.8566134406014</c:v>
                </c:pt>
                <c:pt idx="1">
                  <c:v>-2048.8993961110086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21-4C8D-9A05-DE601E598550}"/>
            </c:ext>
          </c:extLst>
        </c:ser>
        <c:ser>
          <c:idx val="1"/>
          <c:order val="1"/>
          <c:tx>
            <c:strRef>
              <c:f>'R2 Charts'!$X$34</c:f>
              <c:strCache>
                <c:ptCount val="1"/>
                <c:pt idx="0">
                  <c:v>Transmission opex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'R2 Charts'!$V$28:$V$29</c:f>
              <c:strCache>
                <c:ptCount val="2"/>
                <c:pt idx="0">
                  <c:v>Option 5</c:v>
                </c:pt>
                <c:pt idx="1">
                  <c:v>Option 5A</c:v>
                </c:pt>
              </c:strCache>
            </c:strRef>
          </c:cat>
          <c:val>
            <c:numRef>
              <c:f>'R2 Charts'!$X$35:$X$36</c:f>
              <c:numCache>
                <c:formatCode>#,##0</c:formatCode>
                <c:ptCount val="2"/>
                <c:pt idx="0">
                  <c:v>-270.88116425951262</c:v>
                </c:pt>
                <c:pt idx="1">
                  <c:v>-277.92572068893207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21-4C8D-9A05-DE601E598550}"/>
            </c:ext>
          </c:extLst>
        </c:ser>
        <c:ser>
          <c:idx val="2"/>
          <c:order val="2"/>
          <c:tx>
            <c:strRef>
              <c:f>'R2 Charts'!$Y$34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'R2 Charts'!$V$28:$V$29</c:f>
              <c:strCache>
                <c:ptCount val="2"/>
                <c:pt idx="0">
                  <c:v>Option 5</c:v>
                </c:pt>
                <c:pt idx="1">
                  <c:v>Option 5A</c:v>
                </c:pt>
              </c:strCache>
            </c:strRef>
          </c:cat>
          <c:val>
            <c:numRef>
              <c:f>'R2 Charts'!$Y$35:$Y$36</c:f>
              <c:numCache>
                <c:formatCode>#,##0</c:formatCode>
                <c:ptCount val="2"/>
                <c:pt idx="0">
                  <c:v>-1.4115602731045684</c:v>
                </c:pt>
                <c:pt idx="1">
                  <c:v>-1.16006313075082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21-4C8D-9A05-DE601E598550}"/>
            </c:ext>
          </c:extLst>
        </c:ser>
        <c:ser>
          <c:idx val="3"/>
          <c:order val="3"/>
          <c:tx>
            <c:strRef>
              <c:f>'R2 Charts'!$Z$34</c:f>
              <c:strCache>
                <c:ptCount val="1"/>
                <c:pt idx="0">
                  <c:v>Avoided REZ transmission capex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'R2 Charts'!$V$28:$V$29</c:f>
              <c:strCache>
                <c:ptCount val="2"/>
                <c:pt idx="0">
                  <c:v>Option 5</c:v>
                </c:pt>
                <c:pt idx="1">
                  <c:v>Option 5A</c:v>
                </c:pt>
              </c:strCache>
            </c:strRef>
          </c:cat>
          <c:val>
            <c:numRef>
              <c:f>'R2 Charts'!$Z$35:$Z$36</c:f>
              <c:numCache>
                <c:formatCode>#,##0</c:formatCode>
                <c:ptCount val="2"/>
                <c:pt idx="0">
                  <c:v>382.78319325848236</c:v>
                </c:pt>
                <c:pt idx="1">
                  <c:v>399.21260572608253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21-4C8D-9A05-DE601E598550}"/>
            </c:ext>
          </c:extLst>
        </c:ser>
        <c:ser>
          <c:idx val="4"/>
          <c:order val="4"/>
          <c:tx>
            <c:strRef>
              <c:f>'R2 Charts'!$AA$34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'R2 Charts'!$V$28:$V$29</c:f>
              <c:strCache>
                <c:ptCount val="2"/>
                <c:pt idx="0">
                  <c:v>Option 5</c:v>
                </c:pt>
                <c:pt idx="1">
                  <c:v>Option 5A</c:v>
                </c:pt>
              </c:strCache>
            </c:strRef>
          </c:cat>
          <c:val>
            <c:numRef>
              <c:f>'R2 Charts'!$AA$35:$AA$36</c:f>
              <c:numCache>
                <c:formatCode>#,##0</c:formatCode>
                <c:ptCount val="2"/>
                <c:pt idx="0">
                  <c:v>837.1225996273165</c:v>
                </c:pt>
                <c:pt idx="1">
                  <c:v>851.97777079916648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21-4C8D-9A05-DE601E598550}"/>
            </c:ext>
          </c:extLst>
        </c:ser>
        <c:ser>
          <c:idx val="5"/>
          <c:order val="5"/>
          <c:tx>
            <c:strRef>
              <c:f>'R2 Charts'!$AB$34</c:f>
              <c:strCache>
                <c:ptCount val="1"/>
                <c:pt idx="0">
                  <c:v>Avoided voluntary load curtailment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'R2 Charts'!$V$28:$V$29</c:f>
              <c:strCache>
                <c:ptCount val="2"/>
                <c:pt idx="0">
                  <c:v>Option 5</c:v>
                </c:pt>
                <c:pt idx="1">
                  <c:v>Option 5A</c:v>
                </c:pt>
              </c:strCache>
            </c:strRef>
          </c:cat>
          <c:val>
            <c:numRef>
              <c:f>'R2 Charts'!$AB$35:$AB$36</c:f>
              <c:numCache>
                <c:formatCode>#,##0</c:formatCode>
                <c:ptCount val="2"/>
                <c:pt idx="0">
                  <c:v>13.364029191855709</c:v>
                </c:pt>
                <c:pt idx="1">
                  <c:v>15.537205491028976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B21-4C8D-9A05-DE601E598550}"/>
            </c:ext>
          </c:extLst>
        </c:ser>
        <c:ser>
          <c:idx val="6"/>
          <c:order val="6"/>
          <c:tx>
            <c:strRef>
              <c:f>'R2 Charts'!$AC$34</c:f>
              <c:strCache>
                <c:ptCount val="1"/>
                <c:pt idx="0">
                  <c:v>Avoided generation/storage costs (excl. fuel costs)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'R2 Charts'!$V$28:$V$29</c:f>
              <c:strCache>
                <c:ptCount val="2"/>
                <c:pt idx="0">
                  <c:v>Option 5</c:v>
                </c:pt>
                <c:pt idx="1">
                  <c:v>Option 5A</c:v>
                </c:pt>
              </c:strCache>
            </c:strRef>
          </c:cat>
          <c:val>
            <c:numRef>
              <c:f>'R2 Charts'!$AC$35:$AC$36</c:f>
              <c:numCache>
                <c:formatCode>#,##0</c:formatCode>
                <c:ptCount val="2"/>
                <c:pt idx="0">
                  <c:v>3051.9255318854871</c:v>
                </c:pt>
                <c:pt idx="1">
                  <c:v>3086.54243698139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B21-4C8D-9A05-DE601E598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373203375"/>
        <c:axId val="1373206703"/>
      </c:barChart>
      <c:scatterChart>
        <c:scatterStyle val="lineMarker"/>
        <c:varyColors val="0"/>
        <c:ser>
          <c:idx val="7"/>
          <c:order val="7"/>
          <c:tx>
            <c:strRef>
              <c:f>'R2 Charts'!$AD$34</c:f>
              <c:strCache>
                <c:ptCount val="1"/>
                <c:pt idx="0">
                  <c:v>NPV</c:v>
                </c:pt>
              </c:strCache>
            </c:strRef>
          </c:tx>
          <c:spPr>
            <a:ln w="19050" cap="rnd" cmpd="sng" algn="ctr">
              <a:noFill/>
              <a:prstDash val="solid"/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6350" cap="flat" cmpd="sng" algn="ctr">
                <a:solidFill>
                  <a:schemeClr val="accent2">
                    <a:lumMod val="60000"/>
                  </a:schemeClr>
                </a:solidFill>
                <a:prstDash val="solid"/>
                <a:round/>
              </a:ln>
              <a:effectLst/>
            </c:spPr>
          </c:marker>
          <c:xVal>
            <c:strRef>
              <c:f>'R2 Charts'!$V$35:$V$36</c:f>
              <c:strCache>
                <c:ptCount val="2"/>
                <c:pt idx="0">
                  <c:v>Option 5 VNIW (via Bulgana and Kerang) with series compensation on Kerang – Bulgana</c:v>
                </c:pt>
                <c:pt idx="1">
                  <c:v>Option 5A Option 5 (with series compensation), routing east of Kerang and crossing border north of Kerang</c:v>
                </c:pt>
              </c:strCache>
            </c:strRef>
          </c:xVal>
          <c:yVal>
            <c:numRef>
              <c:f>'R2 Charts'!$AD$35:$AD$36</c:f>
              <c:numCache>
                <c:formatCode>#,##0</c:formatCode>
                <c:ptCount val="2"/>
                <c:pt idx="0">
                  <c:v>2016.0460159899233</c:v>
                </c:pt>
                <c:pt idx="1">
                  <c:v>2025.2848390669765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B21-4C8D-9A05-DE601E598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3203375"/>
        <c:axId val="1373206703"/>
      </c:scatterChart>
      <c:catAx>
        <c:axId val="1373203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3206703"/>
        <c:crosses val="autoZero"/>
        <c:auto val="1"/>
        <c:lblAlgn val="ctr"/>
        <c:lblOffset val="100"/>
        <c:noMultiLvlLbl val="0"/>
      </c:catAx>
      <c:valAx>
        <c:axId val="1373206703"/>
        <c:scaling>
          <c:orientation val="minMax"/>
          <c:max val="5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3203375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447385620915032E-2"/>
          <c:y val="0.77003045351038457"/>
          <c:w val="0.91055261437908497"/>
          <c:h val="0.202094982029685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19705882352942"/>
          <c:y val="5.0925925925925923E-2"/>
          <c:w val="0.87497614379084965"/>
          <c:h val="0.5451921114027413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'S2'!$C$135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'S2'!$F$134:$AG$134</c:f>
              <c:numCache>
                <c:formatCode>General</c:formatCode>
                <c:ptCount val="2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</c:numCache>
            </c:numRef>
          </c:cat>
          <c:val>
            <c:numRef>
              <c:f>'S2'!$F$135:$AG$135</c:f>
              <c:numCache>
                <c:formatCode>#,##0</c:formatCode>
                <c:ptCount val="28"/>
                <c:pt idx="0">
                  <c:v>0</c:v>
                </c:pt>
                <c:pt idx="1">
                  <c:v>-3.1274538550033446E-5</c:v>
                </c:pt>
                <c:pt idx="2">
                  <c:v>-5.8703949028407221E-5</c:v>
                </c:pt>
                <c:pt idx="3">
                  <c:v>-8.7413405994441826E-5</c:v>
                </c:pt>
                <c:pt idx="4">
                  <c:v>-1.186199912620245E-4</c:v>
                </c:pt>
                <c:pt idx="5">
                  <c:v>1.515668121489481E-2</c:v>
                </c:pt>
                <c:pt idx="6">
                  <c:v>0.63854285707183722</c:v>
                </c:pt>
                <c:pt idx="7">
                  <c:v>0.63851183483079776</c:v>
                </c:pt>
                <c:pt idx="8">
                  <c:v>0.58846178095559654</c:v>
                </c:pt>
                <c:pt idx="9">
                  <c:v>0.58843027525124436</c:v>
                </c:pt>
                <c:pt idx="10">
                  <c:v>0.71865055534434408</c:v>
                </c:pt>
                <c:pt idx="11">
                  <c:v>3.1420369142169133</c:v>
                </c:pt>
                <c:pt idx="12">
                  <c:v>5.3102214382710891</c:v>
                </c:pt>
                <c:pt idx="13">
                  <c:v>5.2096171510667197</c:v>
                </c:pt>
                <c:pt idx="14">
                  <c:v>5.2095857337855342</c:v>
                </c:pt>
                <c:pt idx="15">
                  <c:v>5.5552602811044407</c:v>
                </c:pt>
                <c:pt idx="16">
                  <c:v>5.555228993684759</c:v>
                </c:pt>
                <c:pt idx="17">
                  <c:v>5.5551978326121771</c:v>
                </c:pt>
                <c:pt idx="18">
                  <c:v>5.5551667595197181</c:v>
                </c:pt>
                <c:pt idx="19">
                  <c:v>5.5551354411790133</c:v>
                </c:pt>
                <c:pt idx="20">
                  <c:v>5.5551040921571841</c:v>
                </c:pt>
                <c:pt idx="21">
                  <c:v>5.555072773098594</c:v>
                </c:pt>
                <c:pt idx="22">
                  <c:v>5.5550414477664924</c:v>
                </c:pt>
                <c:pt idx="23">
                  <c:v>5.5550101525149573</c:v>
                </c:pt>
                <c:pt idx="24">
                  <c:v>5.554978875350236</c:v>
                </c:pt>
                <c:pt idx="25">
                  <c:v>5.5549474669223926</c:v>
                </c:pt>
                <c:pt idx="26">
                  <c:v>5.5549161346989289</c:v>
                </c:pt>
                <c:pt idx="27">
                  <c:v>5.5548849724159082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CF-4004-A21E-FB9DD8579A3A}"/>
            </c:ext>
          </c:extLst>
        </c:ser>
        <c:ser>
          <c:idx val="1"/>
          <c:order val="1"/>
          <c:tx>
            <c:strRef>
              <c:f>'S2'!$C$136</c:f>
              <c:strCache>
                <c:ptCount val="1"/>
                <c:pt idx="0">
                  <c:v>Avoided REZ transmission capex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'S2'!$F$134:$AG$134</c:f>
              <c:numCache>
                <c:formatCode>General</c:formatCode>
                <c:ptCount val="2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</c:numCache>
            </c:numRef>
          </c:cat>
          <c:val>
            <c:numRef>
              <c:f>'S2'!$F$136:$AG$136</c:f>
              <c:numCache>
                <c:formatCode>#,##0</c:formatCode>
                <c:ptCount val="28"/>
                <c:pt idx="0">
                  <c:v>0</c:v>
                </c:pt>
                <c:pt idx="1">
                  <c:v>1.7814715994171573E-7</c:v>
                </c:pt>
                <c:pt idx="2">
                  <c:v>-7.4653592797526539E-6</c:v>
                </c:pt>
                <c:pt idx="3">
                  <c:v>-2.0097777745190049E-5</c:v>
                </c:pt>
                <c:pt idx="4">
                  <c:v>-2.8662941104239979E-5</c:v>
                </c:pt>
                <c:pt idx="5">
                  <c:v>-3.7253422267449533E-5</c:v>
                </c:pt>
                <c:pt idx="6">
                  <c:v>-4.6585533619236325E-5</c:v>
                </c:pt>
                <c:pt idx="7">
                  <c:v>-5.5273468581731194E-5</c:v>
                </c:pt>
                <c:pt idx="8">
                  <c:v>-6.4665961221548718E-5</c:v>
                </c:pt>
                <c:pt idx="9">
                  <c:v>-7.4097092468481676E-5</c:v>
                </c:pt>
                <c:pt idx="10">
                  <c:v>-8.4965216577846136E-5</c:v>
                </c:pt>
                <c:pt idx="11">
                  <c:v>0.81923193227205737</c:v>
                </c:pt>
                <c:pt idx="12">
                  <c:v>1.8296701013043155</c:v>
                </c:pt>
                <c:pt idx="13">
                  <c:v>3.9666369158702368</c:v>
                </c:pt>
                <c:pt idx="14">
                  <c:v>13.341325441117668</c:v>
                </c:pt>
                <c:pt idx="15">
                  <c:v>25.450802097959453</c:v>
                </c:pt>
                <c:pt idx="16">
                  <c:v>37.66715540656908</c:v>
                </c:pt>
                <c:pt idx="17">
                  <c:v>50.045022788662138</c:v>
                </c:pt>
                <c:pt idx="18">
                  <c:v>58.230988610252396</c:v>
                </c:pt>
                <c:pt idx="19">
                  <c:v>68.408338078534229</c:v>
                </c:pt>
                <c:pt idx="20">
                  <c:v>78.502144140685246</c:v>
                </c:pt>
                <c:pt idx="21">
                  <c:v>96.232716775455131</c:v>
                </c:pt>
                <c:pt idx="22">
                  <c:v>113.45792139664859</c:v>
                </c:pt>
                <c:pt idx="23">
                  <c:v>129.16515058424156</c:v>
                </c:pt>
                <c:pt idx="24">
                  <c:v>140.14487254732987</c:v>
                </c:pt>
                <c:pt idx="25">
                  <c:v>149.79329296940688</c:v>
                </c:pt>
                <c:pt idx="26">
                  <c:v>159.77792235882822</c:v>
                </c:pt>
                <c:pt idx="27">
                  <c:v>180.58125605490579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CF-4004-A21E-FB9DD8579A3A}"/>
            </c:ext>
          </c:extLst>
        </c:ser>
        <c:ser>
          <c:idx val="2"/>
          <c:order val="2"/>
          <c:tx>
            <c:strRef>
              <c:f>'S2'!$C$137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'S2'!$F$134:$AG$134</c:f>
              <c:numCache>
                <c:formatCode>General</c:formatCode>
                <c:ptCount val="2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</c:numCache>
            </c:numRef>
          </c:cat>
          <c:val>
            <c:numRef>
              <c:f>'S2'!$F$137:$AG$137</c:f>
              <c:numCache>
                <c:formatCode>#,##0</c:formatCode>
                <c:ptCount val="28"/>
                <c:pt idx="0">
                  <c:v>0</c:v>
                </c:pt>
                <c:pt idx="1">
                  <c:v>0.2624152339401542</c:v>
                </c:pt>
                <c:pt idx="2">
                  <c:v>0.51405419942712782</c:v>
                </c:pt>
                <c:pt idx="3">
                  <c:v>0.73803161555789654</c:v>
                </c:pt>
                <c:pt idx="4">
                  <c:v>0.73233130885106468</c:v>
                </c:pt>
                <c:pt idx="5">
                  <c:v>2.6604020218740745</c:v>
                </c:pt>
                <c:pt idx="6">
                  <c:v>4.5037113508077313</c:v>
                </c:pt>
                <c:pt idx="7">
                  <c:v>6.6741532971102639</c:v>
                </c:pt>
                <c:pt idx="8">
                  <c:v>8.763916856298966</c:v>
                </c:pt>
                <c:pt idx="9">
                  <c:v>12.398137908796857</c:v>
                </c:pt>
                <c:pt idx="10">
                  <c:v>15.361293286471229</c:v>
                </c:pt>
                <c:pt idx="11">
                  <c:v>10.447114165656876</c:v>
                </c:pt>
                <c:pt idx="12">
                  <c:v>1.3383119448257741</c:v>
                </c:pt>
                <c:pt idx="13">
                  <c:v>0.39224030540787902</c:v>
                </c:pt>
                <c:pt idx="14">
                  <c:v>6.7993770192849041</c:v>
                </c:pt>
                <c:pt idx="15">
                  <c:v>0.69363923047610676</c:v>
                </c:pt>
                <c:pt idx="16">
                  <c:v>66.152492280397098</c:v>
                </c:pt>
                <c:pt idx="17">
                  <c:v>117.47716477370727</c:v>
                </c:pt>
                <c:pt idx="18">
                  <c:v>133.46271123862718</c:v>
                </c:pt>
                <c:pt idx="19">
                  <c:v>194.17273877131214</c:v>
                </c:pt>
                <c:pt idx="20">
                  <c:v>242.93798692100967</c:v>
                </c:pt>
                <c:pt idx="21">
                  <c:v>258.44351290126389</c:v>
                </c:pt>
                <c:pt idx="22">
                  <c:v>286.03897558654955</c:v>
                </c:pt>
                <c:pt idx="23">
                  <c:v>314.26836447251367</c:v>
                </c:pt>
                <c:pt idx="24">
                  <c:v>349.9851893896552</c:v>
                </c:pt>
                <c:pt idx="25">
                  <c:v>425.57905455461406</c:v>
                </c:pt>
                <c:pt idx="26">
                  <c:v>534.89419989612622</c:v>
                </c:pt>
                <c:pt idx="27">
                  <c:v>575.17008596379844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CF-4004-A21E-FB9DD8579A3A}"/>
            </c:ext>
          </c:extLst>
        </c:ser>
        <c:ser>
          <c:idx val="3"/>
          <c:order val="3"/>
          <c:tx>
            <c:strRef>
              <c:f>'S2'!$C$138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'S2'!$F$134:$AG$134</c:f>
              <c:numCache>
                <c:formatCode>General</c:formatCode>
                <c:ptCount val="2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</c:numCache>
            </c:numRef>
          </c:cat>
          <c:val>
            <c:numRef>
              <c:f>'S2'!$F$138:$AG$138</c:f>
              <c:numCache>
                <c:formatCode>#,##0</c:formatCode>
                <c:ptCount val="28"/>
                <c:pt idx="0">
                  <c:v>0</c:v>
                </c:pt>
                <c:pt idx="1">
                  <c:v>-1.2705740980593317E-4</c:v>
                </c:pt>
                <c:pt idx="2">
                  <c:v>-2.5074418953058275E-4</c:v>
                </c:pt>
                <c:pt idx="3">
                  <c:v>-3.8714495708889064E-4</c:v>
                </c:pt>
                <c:pt idx="4">
                  <c:v>-5.134630751206144E-4</c:v>
                </c:pt>
                <c:pt idx="5">
                  <c:v>-1.7258801222572472E-2</c:v>
                </c:pt>
                <c:pt idx="6">
                  <c:v>-2.2138016299455714E-2</c:v>
                </c:pt>
                <c:pt idx="7">
                  <c:v>-2.2265165914197475E-2</c:v>
                </c:pt>
                <c:pt idx="8">
                  <c:v>-2.2479736746712976E-2</c:v>
                </c:pt>
                <c:pt idx="9">
                  <c:v>-7.9995926860414901E-2</c:v>
                </c:pt>
                <c:pt idx="10">
                  <c:v>1.6897818546459956E-2</c:v>
                </c:pt>
                <c:pt idx="11">
                  <c:v>-4.3890359765991253E-2</c:v>
                </c:pt>
                <c:pt idx="12">
                  <c:v>0.25796067419337892</c:v>
                </c:pt>
                <c:pt idx="13">
                  <c:v>-4.1032934604110078</c:v>
                </c:pt>
                <c:pt idx="14">
                  <c:v>-6.2404403572276834</c:v>
                </c:pt>
                <c:pt idx="15">
                  <c:v>-5.7107976368088229</c:v>
                </c:pt>
                <c:pt idx="16">
                  <c:v>-5.2778007852661162</c:v>
                </c:pt>
                <c:pt idx="17">
                  <c:v>-3.7887033517132078</c:v>
                </c:pt>
                <c:pt idx="18">
                  <c:v>-3.9409771104818576</c:v>
                </c:pt>
                <c:pt idx="19">
                  <c:v>-8.6880340806718266</c:v>
                </c:pt>
                <c:pt idx="20">
                  <c:v>-7.9539539018747467</c:v>
                </c:pt>
                <c:pt idx="21">
                  <c:v>-8.7672158417066388</c:v>
                </c:pt>
                <c:pt idx="22">
                  <c:v>-8.0847357715500419</c:v>
                </c:pt>
                <c:pt idx="23">
                  <c:v>-8.0527294171152022</c:v>
                </c:pt>
                <c:pt idx="24">
                  <c:v>-7.605893527258714</c:v>
                </c:pt>
                <c:pt idx="25">
                  <c:v>-7.5305487316387101</c:v>
                </c:pt>
                <c:pt idx="26">
                  <c:v>-7.7195584903001118</c:v>
                </c:pt>
                <c:pt idx="27">
                  <c:v>-7.4810067390571655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CF-4004-A21E-FB9DD8579A3A}"/>
            </c:ext>
          </c:extLst>
        </c:ser>
        <c:ser>
          <c:idx val="4"/>
          <c:order val="4"/>
          <c:tx>
            <c:strRef>
              <c:f>'S2'!$C$139</c:f>
              <c:strCache>
                <c:ptCount val="1"/>
                <c:pt idx="0">
                  <c:v>Avoided generation/storage costs (excl fuel costs)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'S2'!$F$134:$AG$134</c:f>
              <c:numCache>
                <c:formatCode>General</c:formatCode>
                <c:ptCount val="2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</c:numCache>
            </c:numRef>
          </c:cat>
          <c:val>
            <c:numRef>
              <c:f>'S2'!$F$139:$AG$139</c:f>
              <c:numCache>
                <c:formatCode>#,##0</c:formatCode>
                <c:ptCount val="28"/>
                <c:pt idx="0">
                  <c:v>0</c:v>
                </c:pt>
                <c:pt idx="1">
                  <c:v>-0.10820183227763923</c:v>
                </c:pt>
                <c:pt idx="2">
                  <c:v>-0.20027041889270003</c:v>
                </c:pt>
                <c:pt idx="3">
                  <c:v>-0.27846092058578054</c:v>
                </c:pt>
                <c:pt idx="4">
                  <c:v>-0.26362234017090358</c:v>
                </c:pt>
                <c:pt idx="5">
                  <c:v>0.51716085312453097</c:v>
                </c:pt>
                <c:pt idx="6">
                  <c:v>1.4160291250433654</c:v>
                </c:pt>
                <c:pt idx="7">
                  <c:v>2.4550423442243878</c:v>
                </c:pt>
                <c:pt idx="8">
                  <c:v>3.5174184286880106</c:v>
                </c:pt>
                <c:pt idx="9">
                  <c:v>4.8451413669544285</c:v>
                </c:pt>
                <c:pt idx="10">
                  <c:v>5.512988263595358</c:v>
                </c:pt>
                <c:pt idx="11">
                  <c:v>12.448043961609912</c:v>
                </c:pt>
                <c:pt idx="12">
                  <c:v>23.287534077730644</c:v>
                </c:pt>
                <c:pt idx="13">
                  <c:v>40.776080193234549</c:v>
                </c:pt>
                <c:pt idx="14">
                  <c:v>50.103242044276193</c:v>
                </c:pt>
                <c:pt idx="15">
                  <c:v>68.349087668149025</c:v>
                </c:pt>
                <c:pt idx="16">
                  <c:v>63.602587297724895</c:v>
                </c:pt>
                <c:pt idx="17">
                  <c:v>96.830304138175777</c:v>
                </c:pt>
                <c:pt idx="18">
                  <c:v>183.35377130930954</c:v>
                </c:pt>
                <c:pt idx="19">
                  <c:v>232.94328454685456</c:v>
                </c:pt>
                <c:pt idx="20">
                  <c:v>299.10316867415708</c:v>
                </c:pt>
                <c:pt idx="21">
                  <c:v>381.08128305913067</c:v>
                </c:pt>
                <c:pt idx="22">
                  <c:v>459.60797092254256</c:v>
                </c:pt>
                <c:pt idx="23">
                  <c:v>539.56155191706318</c:v>
                </c:pt>
                <c:pt idx="24">
                  <c:v>628.96938573017337</c:v>
                </c:pt>
                <c:pt idx="25">
                  <c:v>700.20595209158944</c:v>
                </c:pt>
                <c:pt idx="26">
                  <c:v>744.3342355549936</c:v>
                </c:pt>
                <c:pt idx="27">
                  <c:v>866.32927259606151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CF-4004-A21E-FB9DD8579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28410479"/>
        <c:axId val="1528401743"/>
      </c:barChart>
      <c:catAx>
        <c:axId val="15284104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8401743"/>
        <c:crosses val="autoZero"/>
        <c:auto val="1"/>
        <c:lblAlgn val="ctr"/>
        <c:lblOffset val="100"/>
        <c:noMultiLvlLbl val="0"/>
      </c:catAx>
      <c:valAx>
        <c:axId val="1528401743"/>
        <c:scaling>
          <c:orientation val="minMax"/>
          <c:max val="5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84104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47062554680665"/>
          <c:y val="5.1103368176538912E-2"/>
          <c:w val="0.80473818897637794"/>
          <c:h val="0.627415841312518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'R2 Charts'!$AG$34</c:f>
              <c:strCache>
                <c:ptCount val="1"/>
                <c:pt idx="0">
                  <c:v>Transmission capex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'R2 Charts'!$AF$28:$AF$29</c:f>
              <c:strCache>
                <c:ptCount val="2"/>
                <c:pt idx="0">
                  <c:v>Option 5</c:v>
                </c:pt>
                <c:pt idx="1">
                  <c:v>Option 5A</c:v>
                </c:pt>
              </c:strCache>
            </c:strRef>
          </c:cat>
          <c:val>
            <c:numRef>
              <c:f>'R2 Charts'!$AG$35:$AG$36</c:f>
              <c:numCache>
                <c:formatCode>#,##0</c:formatCode>
                <c:ptCount val="2"/>
                <c:pt idx="0">
                  <c:v>-1740.1878008666868</c:v>
                </c:pt>
                <c:pt idx="1">
                  <c:v>-1784.2080515835044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58-453C-9E6C-6F472B42486C}"/>
            </c:ext>
          </c:extLst>
        </c:ser>
        <c:ser>
          <c:idx val="1"/>
          <c:order val="1"/>
          <c:tx>
            <c:strRef>
              <c:f>'R2 Charts'!$AH$34</c:f>
              <c:strCache>
                <c:ptCount val="1"/>
                <c:pt idx="0">
                  <c:v>Transmission opex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'R2 Charts'!$AF$28:$AF$29</c:f>
              <c:strCache>
                <c:ptCount val="2"/>
                <c:pt idx="0">
                  <c:v>Option 5</c:v>
                </c:pt>
                <c:pt idx="1">
                  <c:v>Option 5A</c:v>
                </c:pt>
              </c:strCache>
            </c:strRef>
          </c:cat>
          <c:val>
            <c:numRef>
              <c:f>'R2 Charts'!$AH$35:$AH$36</c:f>
              <c:numCache>
                <c:formatCode>#,##0</c:formatCode>
                <c:ptCount val="2"/>
                <c:pt idx="0">
                  <c:v>-216.63275250965046</c:v>
                </c:pt>
                <c:pt idx="1">
                  <c:v>-222.26652056320421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58-453C-9E6C-6F472B42486C}"/>
            </c:ext>
          </c:extLst>
        </c:ser>
        <c:ser>
          <c:idx val="2"/>
          <c:order val="2"/>
          <c:tx>
            <c:strRef>
              <c:f>'R2 Charts'!$AI$34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'R2 Charts'!$AF$28:$AF$29</c:f>
              <c:strCache>
                <c:ptCount val="2"/>
                <c:pt idx="0">
                  <c:v>Option 5</c:v>
                </c:pt>
                <c:pt idx="1">
                  <c:v>Option 5A</c:v>
                </c:pt>
              </c:strCache>
            </c:strRef>
          </c:cat>
          <c:val>
            <c:numRef>
              <c:f>'R2 Charts'!$AI$35:$AI$36</c:f>
              <c:numCache>
                <c:formatCode>#,##0</c:formatCode>
                <c:ptCount val="2"/>
                <c:pt idx="0">
                  <c:v>1.3328648799042835</c:v>
                </c:pt>
                <c:pt idx="1">
                  <c:v>1.3466096048319409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58-453C-9E6C-6F472B42486C}"/>
            </c:ext>
          </c:extLst>
        </c:ser>
        <c:ser>
          <c:idx val="3"/>
          <c:order val="3"/>
          <c:tx>
            <c:strRef>
              <c:f>'R2 Charts'!$AJ$34</c:f>
              <c:strCache>
                <c:ptCount val="1"/>
                <c:pt idx="0">
                  <c:v>Avoided REZ transmission capex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'R2 Charts'!$AF$28:$AF$29</c:f>
              <c:strCache>
                <c:ptCount val="2"/>
                <c:pt idx="0">
                  <c:v>Option 5</c:v>
                </c:pt>
                <c:pt idx="1">
                  <c:v>Option 5A</c:v>
                </c:pt>
              </c:strCache>
            </c:strRef>
          </c:cat>
          <c:val>
            <c:numRef>
              <c:f>'R2 Charts'!$AJ$35:$AJ$36</c:f>
              <c:numCache>
                <c:formatCode>#,##0</c:formatCode>
                <c:ptCount val="2"/>
                <c:pt idx="0">
                  <c:v>270.4529080173578</c:v>
                </c:pt>
                <c:pt idx="1">
                  <c:v>291.01272615124941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58-453C-9E6C-6F472B42486C}"/>
            </c:ext>
          </c:extLst>
        </c:ser>
        <c:ser>
          <c:idx val="4"/>
          <c:order val="4"/>
          <c:tx>
            <c:strRef>
              <c:f>'R2 Charts'!$AK$34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'R2 Charts'!$AF$28:$AF$29</c:f>
              <c:strCache>
                <c:ptCount val="2"/>
                <c:pt idx="0">
                  <c:v>Option 5</c:v>
                </c:pt>
                <c:pt idx="1">
                  <c:v>Option 5A</c:v>
                </c:pt>
              </c:strCache>
            </c:strRef>
          </c:cat>
          <c:val>
            <c:numRef>
              <c:f>'R2 Charts'!$AK$35:$AK$36</c:f>
              <c:numCache>
                <c:formatCode>#,##0</c:formatCode>
                <c:ptCount val="2"/>
                <c:pt idx="0">
                  <c:v>624.20457164540392</c:v>
                </c:pt>
                <c:pt idx="1">
                  <c:v>631.35441484772082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58-453C-9E6C-6F472B42486C}"/>
            </c:ext>
          </c:extLst>
        </c:ser>
        <c:ser>
          <c:idx val="5"/>
          <c:order val="5"/>
          <c:tx>
            <c:strRef>
              <c:f>'R2 Charts'!$AL$34</c:f>
              <c:strCache>
                <c:ptCount val="1"/>
                <c:pt idx="0">
                  <c:v>Avoided voluntary load curtailment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'R2 Charts'!$AF$28:$AF$29</c:f>
              <c:strCache>
                <c:ptCount val="2"/>
                <c:pt idx="0">
                  <c:v>Option 5</c:v>
                </c:pt>
                <c:pt idx="1">
                  <c:v>Option 5A</c:v>
                </c:pt>
              </c:strCache>
            </c:strRef>
          </c:cat>
          <c:val>
            <c:numRef>
              <c:f>'R2 Charts'!$AL$35:$AL$36</c:f>
              <c:numCache>
                <c:formatCode>#,##0</c:formatCode>
                <c:ptCount val="2"/>
                <c:pt idx="0">
                  <c:v>70.719158744287526</c:v>
                </c:pt>
                <c:pt idx="1">
                  <c:v>75.002148230210352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58-453C-9E6C-6F472B42486C}"/>
            </c:ext>
          </c:extLst>
        </c:ser>
        <c:ser>
          <c:idx val="6"/>
          <c:order val="6"/>
          <c:tx>
            <c:strRef>
              <c:f>'R2 Charts'!$AM$34</c:f>
              <c:strCache>
                <c:ptCount val="1"/>
                <c:pt idx="0">
                  <c:v>Avoided generation/storage costs (excl. fuel costs)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'R2 Charts'!$AF$28:$AF$29</c:f>
              <c:strCache>
                <c:ptCount val="2"/>
                <c:pt idx="0">
                  <c:v>Option 5</c:v>
                </c:pt>
                <c:pt idx="1">
                  <c:v>Option 5A</c:v>
                </c:pt>
              </c:strCache>
            </c:strRef>
          </c:cat>
          <c:val>
            <c:numRef>
              <c:f>'R2 Charts'!$AM$35:$AM$36</c:f>
              <c:numCache>
                <c:formatCode>#,##0</c:formatCode>
                <c:ptCount val="2"/>
                <c:pt idx="0">
                  <c:v>2364.1136995667225</c:v>
                </c:pt>
                <c:pt idx="1">
                  <c:v>2378.5256748279312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58-453C-9E6C-6F472B424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373203375"/>
        <c:axId val="1373206703"/>
      </c:barChart>
      <c:scatterChart>
        <c:scatterStyle val="lineMarker"/>
        <c:varyColors val="0"/>
        <c:ser>
          <c:idx val="7"/>
          <c:order val="7"/>
          <c:tx>
            <c:strRef>
              <c:f>'R2 Charts'!$AN$34</c:f>
              <c:strCache>
                <c:ptCount val="1"/>
                <c:pt idx="0">
                  <c:v>NPV</c:v>
                </c:pt>
              </c:strCache>
            </c:strRef>
          </c:tx>
          <c:spPr>
            <a:ln w="19050" cap="rnd" cmpd="sng" algn="ctr">
              <a:noFill/>
              <a:prstDash val="solid"/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6350" cap="flat" cmpd="sng" algn="ctr">
                <a:solidFill>
                  <a:schemeClr val="accent2">
                    <a:lumMod val="60000"/>
                  </a:schemeClr>
                </a:solidFill>
                <a:prstDash val="solid"/>
                <a:round/>
              </a:ln>
              <a:effectLst/>
            </c:spPr>
          </c:marker>
          <c:xVal>
            <c:strRef>
              <c:f>'R2 Charts'!$AF$35:$AF$36</c:f>
              <c:strCache>
                <c:ptCount val="2"/>
                <c:pt idx="0">
                  <c:v>Option 5 VNIW (via Bulgana and Kerang) with series compensation on Kerang – Bulgana</c:v>
                </c:pt>
                <c:pt idx="1">
                  <c:v>Option 5A Option 5 (with series compensation), routing east of Kerang and crossing border north of Kerang</c:v>
                </c:pt>
              </c:strCache>
            </c:strRef>
          </c:xVal>
          <c:yVal>
            <c:numRef>
              <c:f>'R2 Charts'!$AN$35:$AN$36</c:f>
              <c:numCache>
                <c:formatCode>#,##0</c:formatCode>
                <c:ptCount val="2"/>
                <c:pt idx="0">
                  <c:v>1374.0026494773392</c:v>
                </c:pt>
                <c:pt idx="1">
                  <c:v>1370.7670015152348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258-453C-9E6C-6F472B424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3203375"/>
        <c:axId val="1373206703"/>
      </c:scatterChart>
      <c:catAx>
        <c:axId val="1373203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3206703"/>
        <c:crosses val="autoZero"/>
        <c:auto val="1"/>
        <c:lblAlgn val="ctr"/>
        <c:lblOffset val="100"/>
        <c:noMultiLvlLbl val="0"/>
      </c:catAx>
      <c:valAx>
        <c:axId val="1373206703"/>
        <c:scaling>
          <c:orientation val="minMax"/>
          <c:max val="5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3203375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962713499241845"/>
          <c:y val="0.77003045351038457"/>
          <c:w val="0.8503728866151955"/>
          <c:h val="0.202094982029685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DB-43F4-B697-C577F2D6D65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8DB-43F4-B697-C577F2D6D65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8DB-43F4-B697-C577F2D6D65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DB-43F4-B697-C577F2D6D65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'R2 Charts'!$B$120:$C$125</c15:sqref>
                  </c15:fullRef>
                </c:ext>
              </c:extLst>
              <c:f>('R2 Charts'!$B$121:$C$122,'R2 Charts'!$B$124:$C$125)</c:f>
              <c:multiLvlStrCache>
                <c:ptCount val="4"/>
                <c:lvl>
                  <c:pt idx="0">
                    <c:v>5</c:v>
                  </c:pt>
                  <c:pt idx="1">
                    <c:v>5A</c:v>
                  </c:pt>
                  <c:pt idx="2">
                    <c:v>5</c:v>
                  </c:pt>
                  <c:pt idx="3">
                    <c:v>5A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'R2 Charts'!$D$120:$D$125</c15:sqref>
                  </c15:fullRef>
                </c:ext>
              </c:extLst>
              <c:f>('R2 Charts'!$D$121:$D$122,'R2 Charts'!$D$124:$D$125)</c:f>
              <c:numCache>
                <c:formatCode>#,##0</c:formatCode>
                <c:ptCount val="4"/>
                <c:pt idx="0">
                  <c:v>1374.0026494773383</c:v>
                </c:pt>
                <c:pt idx="1">
                  <c:v>1370.767001515236</c:v>
                </c:pt>
                <c:pt idx="2">
                  <c:v>1185.5606744705394</c:v>
                </c:pt>
                <c:pt idx="3">
                  <c:v>1177.5978408548431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8DB-43F4-B697-C577F2D6D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01480112"/>
        <c:axId val="1601482032"/>
      </c:barChart>
      <c:catAx>
        <c:axId val="1601480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1482032"/>
        <c:crosses val="autoZero"/>
        <c:auto val="1"/>
        <c:lblAlgn val="ctr"/>
        <c:lblOffset val="100"/>
        <c:noMultiLvlLbl val="0"/>
      </c:catAx>
      <c:valAx>
        <c:axId val="1601482032"/>
        <c:scaling>
          <c:orientation val="minMax"/>
          <c:max val="5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1480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66160130718954"/>
          <c:y val="5.0925925925925923E-2"/>
          <c:w val="0.87651160130718953"/>
          <c:h val="0.5451921114027413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'S3'!$C$135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'S3'!$F$134:$AG$134</c:f>
              <c:numCache>
                <c:formatCode>General</c:formatCode>
                <c:ptCount val="2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</c:numCache>
            </c:numRef>
          </c:cat>
          <c:val>
            <c:numRef>
              <c:f>'S3'!$F$135:$AG$135</c:f>
              <c:numCache>
                <c:formatCode>#,##0.00</c:formatCode>
                <c:ptCount val="28"/>
                <c:pt idx="0">
                  <c:v>0</c:v>
                </c:pt>
                <c:pt idx="1">
                  <c:v>-2.120301798227308E-5</c:v>
                </c:pt>
                <c:pt idx="2">
                  <c:v>0.22343264232967147</c:v>
                </c:pt>
                <c:pt idx="3">
                  <c:v>-1.109635206550929</c:v>
                </c:pt>
                <c:pt idx="4">
                  <c:v>-2.3788528429242763</c:v>
                </c:pt>
                <c:pt idx="5">
                  <c:v>-2.378872070243812</c:v>
                </c:pt>
                <c:pt idx="6">
                  <c:v>-1.4111588674951507</c:v>
                </c:pt>
                <c:pt idx="7">
                  <c:v>-1.4111777617010739</c:v>
                </c:pt>
                <c:pt idx="8">
                  <c:v>-1.411197095882196</c:v>
                </c:pt>
                <c:pt idx="9">
                  <c:v>-1.4112160301776897</c:v>
                </c:pt>
                <c:pt idx="10">
                  <c:v>-1.4112351646602415</c:v>
                </c:pt>
                <c:pt idx="11">
                  <c:v>-1.4112542170424842</c:v>
                </c:pt>
                <c:pt idx="12">
                  <c:v>-1.4112735051717036</c:v>
                </c:pt>
                <c:pt idx="13">
                  <c:v>-1.411292734278154</c:v>
                </c:pt>
                <c:pt idx="14">
                  <c:v>-1.4113119796215214</c:v>
                </c:pt>
                <c:pt idx="15">
                  <c:v>-1.4113309469388775</c:v>
                </c:pt>
                <c:pt idx="16">
                  <c:v>-1.4113499157331566</c:v>
                </c:pt>
                <c:pt idx="17">
                  <c:v>-1.4113689628017354</c:v>
                </c:pt>
                <c:pt idx="18">
                  <c:v>-1.411388140380428</c:v>
                </c:pt>
                <c:pt idx="19">
                  <c:v>-1.4114071623337954</c:v>
                </c:pt>
                <c:pt idx="20">
                  <c:v>-1.4114262027254176</c:v>
                </c:pt>
                <c:pt idx="21">
                  <c:v>-1.4114452645222106</c:v>
                </c:pt>
                <c:pt idx="22">
                  <c:v>-1.4114644018999825</c:v>
                </c:pt>
                <c:pt idx="23">
                  <c:v>-1.4114836389293597</c:v>
                </c:pt>
                <c:pt idx="24">
                  <c:v>-1.4115027681107049</c:v>
                </c:pt>
                <c:pt idx="25">
                  <c:v>-1.4115220192487972</c:v>
                </c:pt>
                <c:pt idx="26">
                  <c:v>-1.411541198630536</c:v>
                </c:pt>
                <c:pt idx="27">
                  <c:v>-1.4115602731045678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F0-49C0-8A1C-2EF2F608DD35}"/>
            </c:ext>
          </c:extLst>
        </c:ser>
        <c:ser>
          <c:idx val="1"/>
          <c:order val="1"/>
          <c:tx>
            <c:strRef>
              <c:f>'S3'!$C$136</c:f>
              <c:strCache>
                <c:ptCount val="1"/>
                <c:pt idx="0">
                  <c:v>Avoided REZ transmission capex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'S3'!$F$134:$AG$134</c:f>
              <c:numCache>
                <c:formatCode>General</c:formatCode>
                <c:ptCount val="2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</c:numCache>
            </c:numRef>
          </c:cat>
          <c:val>
            <c:numRef>
              <c:f>'S3'!$F$136:$AG$136</c:f>
              <c:numCache>
                <c:formatCode>#,##0.00</c:formatCode>
                <c:ptCount val="28"/>
                <c:pt idx="0">
                  <c:v>0</c:v>
                </c:pt>
                <c:pt idx="1">
                  <c:v>-8.8544237361940746E-3</c:v>
                </c:pt>
                <c:pt idx="2">
                  <c:v>2.1154910811918839</c:v>
                </c:pt>
                <c:pt idx="3">
                  <c:v>2.4790841322424608</c:v>
                </c:pt>
                <c:pt idx="4">
                  <c:v>6.6386961019083648</c:v>
                </c:pt>
                <c:pt idx="5">
                  <c:v>12.473388626841619</c:v>
                </c:pt>
                <c:pt idx="6">
                  <c:v>19.19215485956255</c:v>
                </c:pt>
                <c:pt idx="7">
                  <c:v>31.663847111404774</c:v>
                </c:pt>
                <c:pt idx="8">
                  <c:v>45.443502601720674</c:v>
                </c:pt>
                <c:pt idx="9">
                  <c:v>60.85890511418814</c:v>
                </c:pt>
                <c:pt idx="10">
                  <c:v>74.741530038619885</c:v>
                </c:pt>
                <c:pt idx="11">
                  <c:v>95.257537585767253</c:v>
                </c:pt>
                <c:pt idx="12">
                  <c:v>121.56578100100793</c:v>
                </c:pt>
                <c:pt idx="13">
                  <c:v>137.67545313395175</c:v>
                </c:pt>
                <c:pt idx="14">
                  <c:v>162.93212427490531</c:v>
                </c:pt>
                <c:pt idx="15">
                  <c:v>193.0444755029452</c:v>
                </c:pt>
                <c:pt idx="16">
                  <c:v>210.58901005437045</c:v>
                </c:pt>
                <c:pt idx="17">
                  <c:v>223.98367019486381</c:v>
                </c:pt>
                <c:pt idx="18">
                  <c:v>235.6683766587804</c:v>
                </c:pt>
                <c:pt idx="19">
                  <c:v>244.11090726269427</c:v>
                </c:pt>
                <c:pt idx="20">
                  <c:v>254.67809680370831</c:v>
                </c:pt>
                <c:pt idx="21">
                  <c:v>277.76892414701223</c:v>
                </c:pt>
                <c:pt idx="22">
                  <c:v>296.26242304562106</c:v>
                </c:pt>
                <c:pt idx="23">
                  <c:v>315.44016814657471</c:v>
                </c:pt>
                <c:pt idx="24">
                  <c:v>335.28551469769667</c:v>
                </c:pt>
                <c:pt idx="25">
                  <c:v>352.79381276891917</c:v>
                </c:pt>
                <c:pt idx="26">
                  <c:v>367.43376704550371</c:v>
                </c:pt>
                <c:pt idx="27">
                  <c:v>382.78319325848236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F0-49C0-8A1C-2EF2F608DD35}"/>
            </c:ext>
          </c:extLst>
        </c:ser>
        <c:ser>
          <c:idx val="2"/>
          <c:order val="2"/>
          <c:tx>
            <c:strRef>
              <c:f>'S3'!$C$137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'S3'!$F$134:$AG$134</c:f>
              <c:numCache>
                <c:formatCode>General</c:formatCode>
                <c:ptCount val="2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</c:numCache>
            </c:numRef>
          </c:cat>
          <c:val>
            <c:numRef>
              <c:f>'S3'!$F$137:$AG$137</c:f>
              <c:numCache>
                <c:formatCode>#,##0.00</c:formatCode>
                <c:ptCount val="28"/>
                <c:pt idx="0">
                  <c:v>0</c:v>
                </c:pt>
                <c:pt idx="1">
                  <c:v>-5.5210005015294366</c:v>
                </c:pt>
                <c:pt idx="2">
                  <c:v>-8.7486151998880928</c:v>
                </c:pt>
                <c:pt idx="3">
                  <c:v>-14.661064445553901</c:v>
                </c:pt>
                <c:pt idx="4">
                  <c:v>-16.308689105257933</c:v>
                </c:pt>
                <c:pt idx="5">
                  <c:v>-30.189908964887902</c:v>
                </c:pt>
                <c:pt idx="6">
                  <c:v>-41.177484019375207</c:v>
                </c:pt>
                <c:pt idx="7">
                  <c:v>-44.146488463829122</c:v>
                </c:pt>
                <c:pt idx="8">
                  <c:v>64.770206068658183</c:v>
                </c:pt>
                <c:pt idx="9">
                  <c:v>81.123896164377754</c:v>
                </c:pt>
                <c:pt idx="10">
                  <c:v>123.000777436685</c:v>
                </c:pt>
                <c:pt idx="11">
                  <c:v>159.23406783284764</c:v>
                </c:pt>
                <c:pt idx="12">
                  <c:v>144.64038540576439</c:v>
                </c:pt>
                <c:pt idx="13">
                  <c:v>125.48147751467037</c:v>
                </c:pt>
                <c:pt idx="14">
                  <c:v>142.19701731708037</c:v>
                </c:pt>
                <c:pt idx="15">
                  <c:v>155.84981850480398</c:v>
                </c:pt>
                <c:pt idx="16">
                  <c:v>241.91002883125554</c:v>
                </c:pt>
                <c:pt idx="17">
                  <c:v>298.26682881725719</c:v>
                </c:pt>
                <c:pt idx="18">
                  <c:v>406.79320204204862</c:v>
                </c:pt>
                <c:pt idx="19">
                  <c:v>548.67139543361134</c:v>
                </c:pt>
                <c:pt idx="20">
                  <c:v>699.80688727812537</c:v>
                </c:pt>
                <c:pt idx="21">
                  <c:v>738.61339375210139</c:v>
                </c:pt>
                <c:pt idx="22">
                  <c:v>770.10183726849766</c:v>
                </c:pt>
                <c:pt idx="23">
                  <c:v>825.167439110842</c:v>
                </c:pt>
                <c:pt idx="24">
                  <c:v>834.66730890262261</c:v>
                </c:pt>
                <c:pt idx="25">
                  <c:v>837.9866965083686</c:v>
                </c:pt>
                <c:pt idx="26">
                  <c:v>836.78781264848647</c:v>
                </c:pt>
                <c:pt idx="27">
                  <c:v>837.1225996273165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F0-49C0-8A1C-2EF2F608DD35}"/>
            </c:ext>
          </c:extLst>
        </c:ser>
        <c:ser>
          <c:idx val="3"/>
          <c:order val="3"/>
          <c:tx>
            <c:strRef>
              <c:f>'S3'!$C$138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'S3'!$F$134:$AG$134</c:f>
              <c:numCache>
                <c:formatCode>General</c:formatCode>
                <c:ptCount val="2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</c:numCache>
            </c:numRef>
          </c:cat>
          <c:val>
            <c:numRef>
              <c:f>'S3'!$F$138:$AG$138</c:f>
              <c:numCache>
                <c:formatCode>#,##0.00</c:formatCode>
                <c:ptCount val="28"/>
                <c:pt idx="0">
                  <c:v>0</c:v>
                </c:pt>
                <c:pt idx="1">
                  <c:v>-1.001705715830439E-4</c:v>
                </c:pt>
                <c:pt idx="2">
                  <c:v>0.15213422982940777</c:v>
                </c:pt>
                <c:pt idx="3">
                  <c:v>-0.29205601056266567</c:v>
                </c:pt>
                <c:pt idx="4">
                  <c:v>5.4545849619396791E-3</c:v>
                </c:pt>
                <c:pt idx="5">
                  <c:v>-0.87587721268134078</c:v>
                </c:pt>
                <c:pt idx="6">
                  <c:v>-29.573563578610361</c:v>
                </c:pt>
                <c:pt idx="7">
                  <c:v>-29.185217218136483</c:v>
                </c:pt>
                <c:pt idx="8">
                  <c:v>-13.761834647384221</c:v>
                </c:pt>
                <c:pt idx="9">
                  <c:v>-13.333454182665115</c:v>
                </c:pt>
                <c:pt idx="10">
                  <c:v>-13.301755684519469</c:v>
                </c:pt>
                <c:pt idx="11">
                  <c:v>-13.295732698175158</c:v>
                </c:pt>
                <c:pt idx="12">
                  <c:v>-12.329872065893175</c:v>
                </c:pt>
                <c:pt idx="13">
                  <c:v>-10.611939715877256</c:v>
                </c:pt>
                <c:pt idx="14">
                  <c:v>-10.640638182167123</c:v>
                </c:pt>
                <c:pt idx="15">
                  <c:v>-2.2994608323650283</c:v>
                </c:pt>
                <c:pt idx="16">
                  <c:v>-2.2995589378061512</c:v>
                </c:pt>
                <c:pt idx="17">
                  <c:v>-0.36360150912378986</c:v>
                </c:pt>
                <c:pt idx="18">
                  <c:v>-0.93877644443798069</c:v>
                </c:pt>
                <c:pt idx="19">
                  <c:v>2.2305716172618908</c:v>
                </c:pt>
                <c:pt idx="20">
                  <c:v>2.2305908441430486</c:v>
                </c:pt>
                <c:pt idx="21">
                  <c:v>5.204182002416907</c:v>
                </c:pt>
                <c:pt idx="22">
                  <c:v>13.280080456143448</c:v>
                </c:pt>
                <c:pt idx="23">
                  <c:v>13.279983774862108</c:v>
                </c:pt>
                <c:pt idx="24">
                  <c:v>13.279903689433624</c:v>
                </c:pt>
                <c:pt idx="25">
                  <c:v>13.288941908275747</c:v>
                </c:pt>
                <c:pt idx="26">
                  <c:v>13.36385130997115</c:v>
                </c:pt>
                <c:pt idx="27">
                  <c:v>13.364029191855707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9F0-49C0-8A1C-2EF2F608DD35}"/>
            </c:ext>
          </c:extLst>
        </c:ser>
        <c:ser>
          <c:idx val="4"/>
          <c:order val="4"/>
          <c:tx>
            <c:strRef>
              <c:f>'S3'!$C$139</c:f>
              <c:strCache>
                <c:ptCount val="1"/>
                <c:pt idx="0">
                  <c:v>Avoided generation/storage costs (excl fuel costs)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'S3'!$F$134:$AG$134</c:f>
              <c:numCache>
                <c:formatCode>General</c:formatCode>
                <c:ptCount val="2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</c:numCache>
            </c:numRef>
          </c:cat>
          <c:val>
            <c:numRef>
              <c:f>'S3'!$F$139:$AG$139</c:f>
              <c:numCache>
                <c:formatCode>#,##0.00</c:formatCode>
                <c:ptCount val="28"/>
                <c:pt idx="0">
                  <c:v>0</c:v>
                </c:pt>
                <c:pt idx="1">
                  <c:v>-0.44443110878911807</c:v>
                </c:pt>
                <c:pt idx="2">
                  <c:v>-6.8987579247253294E-2</c:v>
                </c:pt>
                <c:pt idx="3">
                  <c:v>-2.66290002046832</c:v>
                </c:pt>
                <c:pt idx="4">
                  <c:v>-0.53169649831898536</c:v>
                </c:pt>
                <c:pt idx="5">
                  <c:v>50.127929129089722</c:v>
                </c:pt>
                <c:pt idx="6">
                  <c:v>83.045054282739358</c:v>
                </c:pt>
                <c:pt idx="7">
                  <c:v>119.72131394611802</c:v>
                </c:pt>
                <c:pt idx="8">
                  <c:v>202.82671325459657</c:v>
                </c:pt>
                <c:pt idx="9">
                  <c:v>391.14293135721471</c:v>
                </c:pt>
                <c:pt idx="10">
                  <c:v>544.89000157340388</c:v>
                </c:pt>
                <c:pt idx="11">
                  <c:v>703.06668278698203</c:v>
                </c:pt>
                <c:pt idx="12">
                  <c:v>931.51778496089105</c:v>
                </c:pt>
                <c:pt idx="13">
                  <c:v>1208.7525198092537</c:v>
                </c:pt>
                <c:pt idx="14">
                  <c:v>1412.9202192094124</c:v>
                </c:pt>
                <c:pt idx="15">
                  <c:v>1637.1443979406586</c:v>
                </c:pt>
                <c:pt idx="16">
                  <c:v>1768.4630198245795</c:v>
                </c:pt>
                <c:pt idx="17">
                  <c:v>1905.8081198603827</c:v>
                </c:pt>
                <c:pt idx="18">
                  <c:v>1997.1678655491671</c:v>
                </c:pt>
                <c:pt idx="19">
                  <c:v>2029.2241606981556</c:v>
                </c:pt>
                <c:pt idx="20">
                  <c:v>2092.5797233407015</c:v>
                </c:pt>
                <c:pt idx="21">
                  <c:v>2209.8846127506049</c:v>
                </c:pt>
                <c:pt idx="22">
                  <c:v>2355.891376640509</c:v>
                </c:pt>
                <c:pt idx="23">
                  <c:v>2468.9064773529271</c:v>
                </c:pt>
                <c:pt idx="24">
                  <c:v>2618.0464370685331</c:v>
                </c:pt>
                <c:pt idx="25">
                  <c:v>2769.2293571584992</c:v>
                </c:pt>
                <c:pt idx="26">
                  <c:v>2915.8790558021296</c:v>
                </c:pt>
                <c:pt idx="27">
                  <c:v>3051.9255318854875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9F0-49C0-8A1C-2EF2F608D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19884543"/>
        <c:axId val="1519884127"/>
      </c:barChart>
      <c:catAx>
        <c:axId val="15198845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9884127"/>
        <c:crosses val="autoZero"/>
        <c:auto val="1"/>
        <c:lblAlgn val="ctr"/>
        <c:lblOffset val="100"/>
        <c:noMultiLvlLbl val="0"/>
      </c:catAx>
      <c:valAx>
        <c:axId val="1519884127"/>
        <c:scaling>
          <c:orientation val="minMax"/>
          <c:max val="5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9884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50800653594769"/>
          <c:y val="5.174074074074074E-2"/>
          <c:w val="0.8666651960784314"/>
          <c:h val="0.83878074074074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'R2 Charts'!$D$27</c:f>
              <c:strCache>
                <c:ptCount val="1"/>
                <c:pt idx="0">
                  <c:v>PACR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18-4928-B593-B6E5F72D08F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496-4CD0-8993-9DFC808A841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'R2 Charts'!$B$28:$B$29</c:f>
              <c:strCache>
                <c:ptCount val="2"/>
                <c:pt idx="0">
                  <c:v>Option 5</c:v>
                </c:pt>
                <c:pt idx="1">
                  <c:v>Option 5A</c:v>
                </c:pt>
              </c:strCache>
            </c:strRef>
          </c:cat>
          <c:val>
            <c:numRef>
              <c:f>'R2 Charts'!$D$28:$D$29</c:f>
              <c:numCache>
                <c:formatCode>#,###,###</c:formatCode>
                <c:ptCount val="2"/>
                <c:pt idx="0">
                  <c:v>1826.8619529183125</c:v>
                </c:pt>
                <c:pt idx="1">
                  <c:v>1827.3177538875709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938-4D67-BA20-9AC816FB8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7"/>
        <c:axId val="676187087"/>
        <c:axId val="676184591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'R2 Charts'!$E$27</c15:sqref>
                        </c15:formulaRef>
                      </c:ext>
                    </c:extLst>
                    <c:strCache>
                      <c:ptCount val="1"/>
                      <c:pt idx="0">
                        <c:v>%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-5400000" spcFirstLastPara="1" vertOverflow="ellipsis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bg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'R2 Charts'!$B$28:$B$29</c15:sqref>
                        </c15:formulaRef>
                      </c:ext>
                    </c:extLst>
                    <c:strCache>
                      <c:ptCount val="2"/>
                      <c:pt idx="0">
                        <c:v>Option 5</c:v>
                      </c:pt>
                      <c:pt idx="1">
                        <c:v>Option 5A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'R2 Charts'!$E$28:$E$29</c15:sqref>
                        </c15:formulaRef>
                      </c:ext>
                    </c:extLst>
                    <c:numCache>
                      <c:formatCode>0.00%</c:formatCode>
                      <c:ptCount val="2"/>
                      <c:pt idx="0">
                        <c:v>0.99975056282997921</c:v>
                      </c:pt>
                      <c:pt idx="1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0938-4D67-BA20-9AC816FB8556}"/>
                  </c:ext>
                </c:extLst>
              </c15:ser>
            </c15:filteredBarSeries>
          </c:ext>
        </c:extLst>
      </c:barChart>
      <c:catAx>
        <c:axId val="676187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184591"/>
        <c:crosses val="autoZero"/>
        <c:auto val="1"/>
        <c:lblAlgn val="ctr"/>
        <c:lblOffset val="100"/>
        <c:noMultiLvlLbl val="0"/>
      </c:catAx>
      <c:valAx>
        <c:axId val="676184591"/>
        <c:scaling>
          <c:orientation val="minMax"/>
          <c:max val="22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#,###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187087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35767973856207"/>
          <c:y val="5.174074074074074E-2"/>
          <c:w val="0.87081552287581698"/>
          <c:h val="0.83878074074074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'R2 Charts'!$N$27</c:f>
              <c:strCache>
                <c:ptCount val="1"/>
                <c:pt idx="0">
                  <c:v>PACR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7E-4637-9125-C315B4C179A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'R2 Charts'!$L$28:$L$29</c:f>
              <c:strCache>
                <c:ptCount val="2"/>
                <c:pt idx="0">
                  <c:v>Option 5</c:v>
                </c:pt>
                <c:pt idx="1">
                  <c:v>Option 5A</c:v>
                </c:pt>
              </c:strCache>
            </c:strRef>
          </c:cat>
          <c:val>
            <c:numRef>
              <c:f>'R2 Charts'!$N$28:$N$29</c:f>
              <c:numCache>
                <c:formatCode>#,###,###</c:formatCode>
                <c:ptCount val="2"/>
                <c:pt idx="0">
                  <c:v>203.8205036054319</c:v>
                </c:pt>
                <c:pt idx="1">
                  <c:v>186.70166153881036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39-480F-99DA-E7071D03FA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7"/>
        <c:axId val="676187087"/>
        <c:axId val="676184591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'R2 Charts'!$O$27</c15:sqref>
                        </c15:formulaRef>
                      </c:ext>
                    </c:extLst>
                    <c:strCache>
                      <c:ptCount val="1"/>
                      <c:pt idx="0">
                        <c:v>%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-5400000" spcFirstLastPara="1" vertOverflow="ellipsis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0" i="0" u="none" strike="noStrike" kern="1200" baseline="0">
                          <a:solidFill>
                            <a:schemeClr val="tx1">
                              <a:alpha val="91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6350" cap="flat" cmpd="sng" algn="ctr">
                            <a:solidFill>
                              <a:schemeClr val="tx1"/>
                            </a:solidFill>
                            <a:prstDash val="solid"/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'R2 Charts'!$L$28:$L$29</c15:sqref>
                        </c15:formulaRef>
                      </c:ext>
                    </c:extLst>
                    <c:strCache>
                      <c:ptCount val="2"/>
                      <c:pt idx="0">
                        <c:v>Option 5</c:v>
                      </c:pt>
                      <c:pt idx="1">
                        <c:v>Option 5A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'R2 Charts'!$O$28:$O$29</c15:sqref>
                        </c15:formulaRef>
                      </c:ext>
                    </c:extLst>
                    <c:numCache>
                      <c:formatCode>0.00%</c:formatCode>
                      <c:ptCount val="2"/>
                      <c:pt idx="0">
                        <c:v>1</c:v>
                      </c:pt>
                      <c:pt idx="1">
                        <c:v>0.91601020621673457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9739-480F-99DA-E7071D03FA4A}"/>
                  </c:ext>
                </c:extLst>
              </c15:ser>
            </c15:filteredBarSeries>
          </c:ext>
        </c:extLst>
      </c:barChart>
      <c:catAx>
        <c:axId val="676187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184591"/>
        <c:crosses val="autoZero"/>
        <c:auto val="1"/>
        <c:lblAlgn val="ctr"/>
        <c:lblOffset val="100"/>
        <c:noMultiLvlLbl val="0"/>
      </c:catAx>
      <c:valAx>
        <c:axId val="676184591"/>
        <c:scaling>
          <c:orientation val="minMax"/>
          <c:max val="22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#,###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187087"/>
        <c:crosses val="autoZero"/>
        <c:crossBetween val="between"/>
        <c:majorUnit val="20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906699346405234E-2"/>
          <c:y val="5.174074074074074E-2"/>
          <c:w val="0.88326650326797385"/>
          <c:h val="0.83878074074074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'R2 Charts'!$X$27</c:f>
              <c:strCache>
                <c:ptCount val="1"/>
                <c:pt idx="0">
                  <c:v>PACR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BA2-4F55-AA6E-4808AAC8575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A2-4F55-AA6E-4808AAC8575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'R2 Charts'!$V$28:$V$29</c:f>
              <c:strCache>
                <c:ptCount val="2"/>
                <c:pt idx="0">
                  <c:v>Option 5</c:v>
                </c:pt>
                <c:pt idx="1">
                  <c:v>Option 5A</c:v>
                </c:pt>
              </c:strCache>
            </c:strRef>
          </c:cat>
          <c:val>
            <c:numRef>
              <c:f>'R2 Charts'!$X$28:$X$29</c:f>
              <c:numCache>
                <c:formatCode>#,###,###</c:formatCode>
                <c:ptCount val="2"/>
                <c:pt idx="0">
                  <c:v>2016.0460159899235</c:v>
                </c:pt>
                <c:pt idx="1">
                  <c:v>2025.2848390669778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B5-4701-8A0E-8D5BE9E28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7"/>
        <c:axId val="676187087"/>
        <c:axId val="676184591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'R2 Charts'!$Y$27</c15:sqref>
                        </c15:formulaRef>
                      </c:ext>
                    </c:extLst>
                    <c:strCache>
                      <c:ptCount val="1"/>
                      <c:pt idx="0">
                        <c:v>%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-5400000" spcFirstLastPara="1" vertOverflow="ellipsis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0" i="0" u="none" strike="noStrike" kern="1200" baseline="0">
                          <a:solidFill>
                            <a:schemeClr val="bg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6350" cap="flat" cmpd="sng" algn="ctr">
                            <a:solidFill>
                              <a:schemeClr val="tx1"/>
                            </a:solidFill>
                            <a:prstDash val="solid"/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'R2 Charts'!$V$28:$V$29</c15:sqref>
                        </c15:formulaRef>
                      </c:ext>
                    </c:extLst>
                    <c:strCache>
                      <c:ptCount val="2"/>
                      <c:pt idx="0">
                        <c:v>Option 5</c:v>
                      </c:pt>
                      <c:pt idx="1">
                        <c:v>Option 5A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'R2 Charts'!$Y$28:$Y$29</c15:sqref>
                        </c15:formulaRef>
                      </c:ext>
                    </c:extLst>
                    <c:numCache>
                      <c:formatCode>0.00%</c:formatCode>
                      <c:ptCount val="2"/>
                      <c:pt idx="0">
                        <c:v>0.99543825989369938</c:v>
                      </c:pt>
                      <c:pt idx="1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F0B5-4701-8A0E-8D5BE9E2824A}"/>
                  </c:ext>
                </c:extLst>
              </c15:ser>
            </c15:filteredBarSeries>
          </c:ext>
        </c:extLst>
      </c:barChart>
      <c:catAx>
        <c:axId val="676187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184591"/>
        <c:crosses val="autoZero"/>
        <c:auto val="1"/>
        <c:lblAlgn val="ctr"/>
        <c:lblOffset val="100"/>
        <c:noMultiLvlLbl val="0"/>
      </c:catAx>
      <c:valAx>
        <c:axId val="676184591"/>
        <c:scaling>
          <c:orientation val="minMax"/>
          <c:max val="22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#,###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187087"/>
        <c:crosses val="autoZero"/>
        <c:crossBetween val="between"/>
        <c:majorUnit val="20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13218954248367"/>
          <c:y val="5.174074074074074E-2"/>
          <c:w val="0.87704101307189553"/>
          <c:h val="0.838780740740740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'R2 Charts'!$AH$27</c:f>
              <c:strCache>
                <c:ptCount val="1"/>
                <c:pt idx="0">
                  <c:v>PACR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B2-4D94-A7CE-C7AE0256472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ADE-4EC8-ABEF-E37CB608DB6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'R2 Charts'!$AF$28:$AF$29</c:f>
              <c:strCache>
                <c:ptCount val="2"/>
                <c:pt idx="0">
                  <c:v>Option 5</c:v>
                </c:pt>
                <c:pt idx="1">
                  <c:v>Option 5A</c:v>
                </c:pt>
              </c:strCache>
            </c:strRef>
          </c:cat>
          <c:val>
            <c:numRef>
              <c:f>'R2 Charts'!$AH$28:$AH$29</c:f>
              <c:numCache>
                <c:formatCode>#,###,###</c:formatCode>
                <c:ptCount val="2"/>
                <c:pt idx="0">
                  <c:v>1374.0026494773383</c:v>
                </c:pt>
                <c:pt idx="1">
                  <c:v>1370.767001515236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C2-4402-9A31-DA07C2716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7"/>
        <c:axId val="676187087"/>
        <c:axId val="676184591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'R2 Charts'!$AI$27</c15:sqref>
                        </c15:formulaRef>
                      </c:ext>
                    </c:extLst>
                    <c:strCache>
                      <c:ptCount val="1"/>
                      <c:pt idx="0">
                        <c:v>%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-5400000" spcFirstLastPara="1" vertOverflow="ellipsis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0" i="0" u="none" strike="noStrike" kern="1200" baseline="0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6350" cap="flat" cmpd="sng" algn="ctr">
                            <a:solidFill>
                              <a:schemeClr val="tx1"/>
                            </a:solidFill>
                            <a:prstDash val="solid"/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'R2 Charts'!$AF$28:$AF$29</c15:sqref>
                        </c15:formulaRef>
                      </c:ext>
                    </c:extLst>
                    <c:strCache>
                      <c:ptCount val="2"/>
                      <c:pt idx="0">
                        <c:v>Option 5</c:v>
                      </c:pt>
                      <c:pt idx="1">
                        <c:v>Option 5A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'R2 Charts'!$AI$28:$AI$29</c15:sqref>
                        </c15:formulaRef>
                      </c:ext>
                    </c:extLst>
                    <c:numCache>
                      <c:formatCode>0.00%</c:formatCode>
                      <c:ptCount val="2"/>
                      <c:pt idx="0">
                        <c:v>1</c:v>
                      </c:pt>
                      <c:pt idx="1">
                        <c:v>0.99764509336038532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D0C2-4402-9A31-DA07C27166D9}"/>
                  </c:ext>
                </c:extLst>
              </c15:ser>
            </c15:filteredBarSeries>
          </c:ext>
        </c:extLst>
      </c:barChart>
      <c:catAx>
        <c:axId val="676187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184591"/>
        <c:crosses val="autoZero"/>
        <c:auto val="1"/>
        <c:lblAlgn val="ctr"/>
        <c:lblOffset val="100"/>
        <c:noMultiLvlLbl val="0"/>
      </c:catAx>
      <c:valAx>
        <c:axId val="676184591"/>
        <c:scaling>
          <c:orientation val="minMax"/>
          <c:max val="22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#,###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6187087"/>
        <c:crosses val="autoZero"/>
        <c:crossBetween val="between"/>
        <c:majorUnit val="20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34738562091503"/>
          <c:y val="5.0925925925925923E-2"/>
          <c:w val="0.87082581699346406"/>
          <c:h val="0.5451921114027413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'S1'!$C$212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'S1'!$F$211:$AG$211</c:f>
              <c:numCache>
                <c:formatCode>General</c:formatCode>
                <c:ptCount val="2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</c:numCache>
            </c:numRef>
          </c:cat>
          <c:val>
            <c:numRef>
              <c:f>'S1'!$F$212:$AG$212</c:f>
              <c:numCache>
                <c:formatCode>#,##0</c:formatCode>
                <c:ptCount val="28"/>
                <c:pt idx="0">
                  <c:v>0</c:v>
                </c:pt>
                <c:pt idx="1">
                  <c:v>-6.8603565029479158E-5</c:v>
                </c:pt>
                <c:pt idx="2">
                  <c:v>-0.33755839874107024</c:v>
                </c:pt>
                <c:pt idx="3">
                  <c:v>-0.38736482967203834</c:v>
                </c:pt>
                <c:pt idx="4">
                  <c:v>-0.84635978245928711</c:v>
                </c:pt>
                <c:pt idx="5">
                  <c:v>-0.84642586809607823</c:v>
                </c:pt>
                <c:pt idx="6">
                  <c:v>-8.9860051306194566E-2</c:v>
                </c:pt>
                <c:pt idx="7">
                  <c:v>-8.9926284254482861E-2</c:v>
                </c:pt>
                <c:pt idx="8">
                  <c:v>-8.9992276096698076E-2</c:v>
                </c:pt>
                <c:pt idx="9">
                  <c:v>-9.0058676566220144E-2</c:v>
                </c:pt>
                <c:pt idx="10">
                  <c:v>-9.0124860853671787E-2</c:v>
                </c:pt>
                <c:pt idx="11">
                  <c:v>-9.0190861229674915E-2</c:v>
                </c:pt>
                <c:pt idx="12">
                  <c:v>-9.0256811797828781E-2</c:v>
                </c:pt>
                <c:pt idx="13">
                  <c:v>-9.0323112607187978E-2</c:v>
                </c:pt>
                <c:pt idx="14">
                  <c:v>-9.0389287222452749E-2</c:v>
                </c:pt>
                <c:pt idx="15">
                  <c:v>-9.0455202962393844E-2</c:v>
                </c:pt>
                <c:pt idx="16">
                  <c:v>-9.0521361441670931E-2</c:v>
                </c:pt>
                <c:pt idx="17">
                  <c:v>-9.0587553716605387E-2</c:v>
                </c:pt>
                <c:pt idx="18">
                  <c:v>-9.0653741447227085E-2</c:v>
                </c:pt>
                <c:pt idx="19">
                  <c:v>-9.0719770311736822E-2</c:v>
                </c:pt>
                <c:pt idx="20">
                  <c:v>-9.0785896193927601E-2</c:v>
                </c:pt>
                <c:pt idx="21">
                  <c:v>-9.0852163739603614E-2</c:v>
                </c:pt>
                <c:pt idx="22">
                  <c:v>-9.0918284142521164E-2</c:v>
                </c:pt>
                <c:pt idx="23">
                  <c:v>-9.0984323169120113E-2</c:v>
                </c:pt>
                <c:pt idx="24">
                  <c:v>-9.1050388540710847E-2</c:v>
                </c:pt>
                <c:pt idx="25">
                  <c:v>-9.1116710789194796E-2</c:v>
                </c:pt>
                <c:pt idx="26">
                  <c:v>-9.1182761384612288E-2</c:v>
                </c:pt>
                <c:pt idx="27">
                  <c:v>-9.1248939540925458E-2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F8-47B3-BB34-D0EF223713AA}"/>
            </c:ext>
          </c:extLst>
        </c:ser>
        <c:ser>
          <c:idx val="2"/>
          <c:order val="1"/>
          <c:tx>
            <c:strRef>
              <c:f>'S1'!$C$213</c:f>
              <c:strCache>
                <c:ptCount val="1"/>
                <c:pt idx="0">
                  <c:v>Avoided REZ transmission capex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'S1'!$F$211:$AG$211</c:f>
              <c:numCache>
                <c:formatCode>General</c:formatCode>
                <c:ptCount val="2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</c:numCache>
            </c:numRef>
          </c:cat>
          <c:val>
            <c:numRef>
              <c:f>'S1'!$F$213:$AG$213</c:f>
              <c:numCache>
                <c:formatCode>#,##0</c:formatCode>
                <c:ptCount val="28"/>
                <c:pt idx="0">
                  <c:v>0</c:v>
                </c:pt>
                <c:pt idx="1">
                  <c:v>-1.1520927164106882E-6</c:v>
                </c:pt>
                <c:pt idx="2">
                  <c:v>3.1647545218877375E-3</c:v>
                </c:pt>
                <c:pt idx="3">
                  <c:v>1.0130121921839673E-2</c:v>
                </c:pt>
                <c:pt idx="4">
                  <c:v>0.24463121000799365</c:v>
                </c:pt>
                <c:pt idx="5">
                  <c:v>3.6878882660740286</c:v>
                </c:pt>
                <c:pt idx="6">
                  <c:v>8.035687716980636</c:v>
                </c:pt>
                <c:pt idx="7">
                  <c:v>12.089771104078743</c:v>
                </c:pt>
                <c:pt idx="8">
                  <c:v>21.967346608821266</c:v>
                </c:pt>
                <c:pt idx="9">
                  <c:v>31.88887688100834</c:v>
                </c:pt>
                <c:pt idx="10">
                  <c:v>36.963227340963115</c:v>
                </c:pt>
                <c:pt idx="11">
                  <c:v>40.686484418088043</c:v>
                </c:pt>
                <c:pt idx="12">
                  <c:v>42.973088722488271</c:v>
                </c:pt>
                <c:pt idx="13">
                  <c:v>45.188798272474145</c:v>
                </c:pt>
                <c:pt idx="14">
                  <c:v>46.74146229776342</c:v>
                </c:pt>
                <c:pt idx="15">
                  <c:v>60.331673394406216</c:v>
                </c:pt>
                <c:pt idx="16">
                  <c:v>71.302622220580531</c:v>
                </c:pt>
                <c:pt idx="17">
                  <c:v>82.585529580928323</c:v>
                </c:pt>
                <c:pt idx="18">
                  <c:v>107.66177472989622</c:v>
                </c:pt>
                <c:pt idx="19">
                  <c:v>127.83003797568081</c:v>
                </c:pt>
                <c:pt idx="20">
                  <c:v>155.10717940871075</c:v>
                </c:pt>
                <c:pt idx="21">
                  <c:v>186.37055023328017</c:v>
                </c:pt>
                <c:pt idx="22">
                  <c:v>214.93273484991906</c:v>
                </c:pt>
                <c:pt idx="23">
                  <c:v>242.12345597959236</c:v>
                </c:pt>
                <c:pt idx="24">
                  <c:v>254.51127759559176</c:v>
                </c:pt>
                <c:pt idx="25">
                  <c:v>269.30204235008131</c:v>
                </c:pt>
                <c:pt idx="26">
                  <c:v>285.25523867501437</c:v>
                </c:pt>
                <c:pt idx="27">
                  <c:v>310.42662415907415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F8-47B3-BB34-D0EF223713AA}"/>
            </c:ext>
          </c:extLst>
        </c:ser>
        <c:ser>
          <c:idx val="3"/>
          <c:order val="2"/>
          <c:tx>
            <c:strRef>
              <c:f>'S1'!$C$214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'S1'!$F$211:$AG$211</c:f>
              <c:numCache>
                <c:formatCode>General</c:formatCode>
                <c:ptCount val="2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</c:numCache>
            </c:numRef>
          </c:cat>
          <c:val>
            <c:numRef>
              <c:f>'S1'!$F$214:$AG$214</c:f>
              <c:numCache>
                <c:formatCode>#,##0</c:formatCode>
                <c:ptCount val="28"/>
                <c:pt idx="0">
                  <c:v>0</c:v>
                </c:pt>
                <c:pt idx="1">
                  <c:v>0.16152697985276285</c:v>
                </c:pt>
                <c:pt idx="2">
                  <c:v>-1.3249840726944091</c:v>
                </c:pt>
                <c:pt idx="3">
                  <c:v>-3.902330482539103</c:v>
                </c:pt>
                <c:pt idx="4">
                  <c:v>-11.374768748889561</c:v>
                </c:pt>
                <c:pt idx="5">
                  <c:v>-7.3213921187638435</c:v>
                </c:pt>
                <c:pt idx="6">
                  <c:v>-2.4022552703578839</c:v>
                </c:pt>
                <c:pt idx="7">
                  <c:v>-3.8736983567783856</c:v>
                </c:pt>
                <c:pt idx="8">
                  <c:v>-37.436144434303685</c:v>
                </c:pt>
                <c:pt idx="9">
                  <c:v>-25.733891500571421</c:v>
                </c:pt>
                <c:pt idx="10">
                  <c:v>45.356657490849102</c:v>
                </c:pt>
                <c:pt idx="11">
                  <c:v>92.239929562348038</c:v>
                </c:pt>
                <c:pt idx="12">
                  <c:v>150.86515341433989</c:v>
                </c:pt>
                <c:pt idx="13">
                  <c:v>211.99627989437661</c:v>
                </c:pt>
                <c:pt idx="14">
                  <c:v>291.76715083681376</c:v>
                </c:pt>
                <c:pt idx="15">
                  <c:v>376.76600894636385</c:v>
                </c:pt>
                <c:pt idx="16">
                  <c:v>449.20800315971258</c:v>
                </c:pt>
                <c:pt idx="17">
                  <c:v>494.87140877590065</c:v>
                </c:pt>
                <c:pt idx="18">
                  <c:v>491.04686927745445</c:v>
                </c:pt>
                <c:pt idx="19">
                  <c:v>511.85036243390886</c:v>
                </c:pt>
                <c:pt idx="20">
                  <c:v>507.44126198988778</c:v>
                </c:pt>
                <c:pt idx="21">
                  <c:v>530.38584247241397</c:v>
                </c:pt>
                <c:pt idx="22">
                  <c:v>552.853216323943</c:v>
                </c:pt>
                <c:pt idx="23">
                  <c:v>576.47950905200025</c:v>
                </c:pt>
                <c:pt idx="24">
                  <c:v>595.5085934475178</c:v>
                </c:pt>
                <c:pt idx="25">
                  <c:v>586.10899850949033</c:v>
                </c:pt>
                <c:pt idx="26">
                  <c:v>596.46802384108207</c:v>
                </c:pt>
                <c:pt idx="27">
                  <c:v>583.68859782341553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F8-47B3-BB34-D0EF223713AA}"/>
            </c:ext>
          </c:extLst>
        </c:ser>
        <c:ser>
          <c:idx val="4"/>
          <c:order val="3"/>
          <c:tx>
            <c:strRef>
              <c:f>'S1'!$C$215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'S1'!$F$211:$AG$211</c:f>
              <c:numCache>
                <c:formatCode>General</c:formatCode>
                <c:ptCount val="2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</c:numCache>
            </c:numRef>
          </c:cat>
          <c:val>
            <c:numRef>
              <c:f>'S1'!$F$215:$AG$215</c:f>
              <c:numCache>
                <c:formatCode>#,##0</c:formatCode>
                <c:ptCount val="28"/>
                <c:pt idx="0">
                  <c:v>0</c:v>
                </c:pt>
                <c:pt idx="1">
                  <c:v>-2.8653837176235937E-4</c:v>
                </c:pt>
                <c:pt idx="2">
                  <c:v>-6.3234229892109267E-4</c:v>
                </c:pt>
                <c:pt idx="3">
                  <c:v>-8.6556083396900879E-2</c:v>
                </c:pt>
                <c:pt idx="4">
                  <c:v>-1.4030788536595455</c:v>
                </c:pt>
                <c:pt idx="5">
                  <c:v>-1.2266653974929205</c:v>
                </c:pt>
                <c:pt idx="6">
                  <c:v>-1.2270185582377937</c:v>
                </c:pt>
                <c:pt idx="7">
                  <c:v>-0.64107048404340572</c:v>
                </c:pt>
                <c:pt idx="8">
                  <c:v>-0.62675837332721818</c:v>
                </c:pt>
                <c:pt idx="9">
                  <c:v>-1.0490846167065058</c:v>
                </c:pt>
                <c:pt idx="10">
                  <c:v>-1.3991288361151129</c:v>
                </c:pt>
                <c:pt idx="11">
                  <c:v>7.2850429562723935</c:v>
                </c:pt>
                <c:pt idx="12">
                  <c:v>7.7081752975371769</c:v>
                </c:pt>
                <c:pt idx="13">
                  <c:v>5.9654596018449517</c:v>
                </c:pt>
                <c:pt idx="14">
                  <c:v>5.3918058225047076</c:v>
                </c:pt>
                <c:pt idx="15">
                  <c:v>-2.828386539342306</c:v>
                </c:pt>
                <c:pt idx="16">
                  <c:v>-2.8261253364402399</c:v>
                </c:pt>
                <c:pt idx="17">
                  <c:v>0.74559661618481554</c:v>
                </c:pt>
                <c:pt idx="18">
                  <c:v>14.935869418507261</c:v>
                </c:pt>
                <c:pt idx="19">
                  <c:v>29.242171992209943</c:v>
                </c:pt>
                <c:pt idx="20">
                  <c:v>59.308475055161139</c:v>
                </c:pt>
                <c:pt idx="21">
                  <c:v>88.447106126866601</c:v>
                </c:pt>
                <c:pt idx="22">
                  <c:v>107.57528441656676</c:v>
                </c:pt>
                <c:pt idx="23">
                  <c:v>118.36743263353084</c:v>
                </c:pt>
                <c:pt idx="24">
                  <c:v>125.89146320881797</c:v>
                </c:pt>
                <c:pt idx="25">
                  <c:v>130.43665634274791</c:v>
                </c:pt>
                <c:pt idx="26">
                  <c:v>137.84977068311281</c:v>
                </c:pt>
                <c:pt idx="27">
                  <c:v>143.20106101108081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F8-47B3-BB34-D0EF223713AA}"/>
            </c:ext>
          </c:extLst>
        </c:ser>
        <c:ser>
          <c:idx val="5"/>
          <c:order val="4"/>
          <c:tx>
            <c:strRef>
              <c:f>'S1'!$C$216</c:f>
              <c:strCache>
                <c:ptCount val="1"/>
                <c:pt idx="0">
                  <c:v>Avoided generation/storage costs (excl fuel costs)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'S1'!$F$211:$AG$211</c:f>
              <c:numCache>
                <c:formatCode>General</c:formatCode>
                <c:ptCount val="2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</c:numCache>
            </c:numRef>
          </c:cat>
          <c:val>
            <c:numRef>
              <c:f>'S1'!$F$216:$AG$216</c:f>
              <c:numCache>
                <c:formatCode>#,##0</c:formatCode>
                <c:ptCount val="28"/>
                <c:pt idx="0">
                  <c:v>0</c:v>
                </c:pt>
                <c:pt idx="1">
                  <c:v>-2.9665270412178948E-2</c:v>
                </c:pt>
                <c:pt idx="2">
                  <c:v>-0.35164898610471151</c:v>
                </c:pt>
                <c:pt idx="3">
                  <c:v>0.39971190021754632</c:v>
                </c:pt>
                <c:pt idx="4">
                  <c:v>11.7743686950712</c:v>
                </c:pt>
                <c:pt idx="5">
                  <c:v>21.383167836320538</c:v>
                </c:pt>
                <c:pt idx="6">
                  <c:v>40.566228426324614</c:v>
                </c:pt>
                <c:pt idx="7">
                  <c:v>84.948173188394762</c:v>
                </c:pt>
                <c:pt idx="8">
                  <c:v>191.89537437992308</c:v>
                </c:pt>
                <c:pt idx="9">
                  <c:v>305.41061840370378</c:v>
                </c:pt>
                <c:pt idx="10">
                  <c:v>362.43263176962921</c:v>
                </c:pt>
                <c:pt idx="11">
                  <c:v>462.93305942725067</c:v>
                </c:pt>
                <c:pt idx="12">
                  <c:v>529.1584114339056</c:v>
                </c:pt>
                <c:pt idx="13">
                  <c:v>630.28711059164584</c:v>
                </c:pt>
                <c:pt idx="14">
                  <c:v>703.77854293419216</c:v>
                </c:pt>
                <c:pt idx="15">
                  <c:v>731.2285721542753</c:v>
                </c:pt>
                <c:pt idx="16">
                  <c:v>783.38258280022364</c:v>
                </c:pt>
                <c:pt idx="17">
                  <c:v>896.87609765374441</c:v>
                </c:pt>
                <c:pt idx="18">
                  <c:v>1064.4037784001382</c:v>
                </c:pt>
                <c:pt idx="19">
                  <c:v>1231.0438800335426</c:v>
                </c:pt>
                <c:pt idx="20">
                  <c:v>1450.8939803794863</c:v>
                </c:pt>
                <c:pt idx="21">
                  <c:v>1595.4196894036427</c:v>
                </c:pt>
                <c:pt idx="22">
                  <c:v>1733.2197835297022</c:v>
                </c:pt>
                <c:pt idx="23">
                  <c:v>1916.6875042202919</c:v>
                </c:pt>
                <c:pt idx="24">
                  <c:v>2177.6212482699602</c:v>
                </c:pt>
                <c:pt idx="25">
                  <c:v>2467.6762543766672</c:v>
                </c:pt>
                <c:pt idx="26">
                  <c:v>2735.8151617611366</c:v>
                </c:pt>
                <c:pt idx="27">
                  <c:v>3006.9317750328446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4F8-47B3-BB34-D0EF22371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685934799"/>
        <c:axId val="685943535"/>
      </c:barChart>
      <c:catAx>
        <c:axId val="6859347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5943535"/>
        <c:crosses val="autoZero"/>
        <c:auto val="1"/>
        <c:lblAlgn val="ctr"/>
        <c:lblOffset val="100"/>
        <c:noMultiLvlLbl val="0"/>
      </c:catAx>
      <c:valAx>
        <c:axId val="685943535"/>
        <c:scaling>
          <c:orientation val="minMax"/>
          <c:max val="5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59347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42254901960785"/>
          <c:y val="5.0925925925925923E-2"/>
          <c:w val="0.86875065359477144"/>
          <c:h val="0.5451921114027413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'S2'!$C$154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'S2'!$F$153:$AG$153</c:f>
              <c:numCache>
                <c:formatCode>General</c:formatCode>
                <c:ptCount val="2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</c:numCache>
            </c:numRef>
          </c:cat>
          <c:val>
            <c:numRef>
              <c:f>'S2'!$F$154:$AG$154</c:f>
              <c:numCache>
                <c:formatCode>#,##0</c:formatCode>
                <c:ptCount val="28"/>
                <c:pt idx="0">
                  <c:v>0</c:v>
                </c:pt>
                <c:pt idx="1">
                  <c:v>-2.6164856564930508E-5</c:v>
                </c:pt>
                <c:pt idx="2">
                  <c:v>-4.9558183326793269E-5</c:v>
                </c:pt>
                <c:pt idx="3">
                  <c:v>-7.2146565462100277E-5</c:v>
                </c:pt>
                <c:pt idx="4">
                  <c:v>-9.8276429898510771E-5</c:v>
                </c:pt>
                <c:pt idx="5">
                  <c:v>1.5674041588842953E-2</c:v>
                </c:pt>
                <c:pt idx="6">
                  <c:v>0.63173885253496631</c:v>
                </c:pt>
                <c:pt idx="7">
                  <c:v>0.63171277132801729</c:v>
                </c:pt>
                <c:pt idx="8">
                  <c:v>0.58153919160055689</c:v>
                </c:pt>
                <c:pt idx="9">
                  <c:v>0.58151268009072121</c:v>
                </c:pt>
                <c:pt idx="10">
                  <c:v>0.71178976618779943</c:v>
                </c:pt>
                <c:pt idx="11">
                  <c:v>3.1296186691506929</c:v>
                </c:pt>
                <c:pt idx="12">
                  <c:v>5.2927878145261102</c:v>
                </c:pt>
                <c:pt idx="13">
                  <c:v>5.1950404443025802</c:v>
                </c:pt>
                <c:pt idx="14">
                  <c:v>5.1950141219944532</c:v>
                </c:pt>
                <c:pt idx="15">
                  <c:v>5.3432178161753177</c:v>
                </c:pt>
                <c:pt idx="16">
                  <c:v>5.3431914878123932</c:v>
                </c:pt>
                <c:pt idx="17">
                  <c:v>5.3431650272675437</c:v>
                </c:pt>
                <c:pt idx="18">
                  <c:v>5.3431387523805709</c:v>
                </c:pt>
                <c:pt idx="19">
                  <c:v>5.3431123069635156</c:v>
                </c:pt>
                <c:pt idx="20">
                  <c:v>5.3430858847523268</c:v>
                </c:pt>
                <c:pt idx="21">
                  <c:v>5.343059527529098</c:v>
                </c:pt>
                <c:pt idx="22">
                  <c:v>5.3430331820150334</c:v>
                </c:pt>
                <c:pt idx="23">
                  <c:v>5.3430068692038732</c:v>
                </c:pt>
                <c:pt idx="24">
                  <c:v>5.3429805632942022</c:v>
                </c:pt>
                <c:pt idx="25">
                  <c:v>5.3429541025609586</c:v>
                </c:pt>
                <c:pt idx="26">
                  <c:v>5.3429276834172148</c:v>
                </c:pt>
                <c:pt idx="27">
                  <c:v>5.3429013897612325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8BB-49DA-9B01-F6EB67D88C28}"/>
            </c:ext>
          </c:extLst>
        </c:ser>
        <c:ser>
          <c:idx val="2"/>
          <c:order val="1"/>
          <c:tx>
            <c:strRef>
              <c:f>'S2'!$C$155</c:f>
              <c:strCache>
                <c:ptCount val="1"/>
                <c:pt idx="0">
                  <c:v>Avoided REZ transmission capex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'S2'!$F$153:$AG$153</c:f>
              <c:numCache>
                <c:formatCode>General</c:formatCode>
                <c:ptCount val="2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</c:numCache>
            </c:numRef>
          </c:cat>
          <c:val>
            <c:numRef>
              <c:f>'S2'!$F$155:$AG$155</c:f>
              <c:numCache>
                <c:formatCode>#,##0</c:formatCode>
                <c:ptCount val="28"/>
                <c:pt idx="0">
                  <c:v>0</c:v>
                </c:pt>
                <c:pt idx="1">
                  <c:v>1.7814715994171573E-7</c:v>
                </c:pt>
                <c:pt idx="2">
                  <c:v>-5.0437090498460493E-6</c:v>
                </c:pt>
                <c:pt idx="3">
                  <c:v>-1.002478397687395E-5</c:v>
                </c:pt>
                <c:pt idx="4">
                  <c:v>-1.4963718170800897E-5</c:v>
                </c:pt>
                <c:pt idx="5">
                  <c:v>-2.011701529123985E-5</c:v>
                </c:pt>
                <c:pt idx="6">
                  <c:v>-2.553953341902217E-5</c:v>
                </c:pt>
                <c:pt idx="7">
                  <c:v>-3.0521692813740284E-5</c:v>
                </c:pt>
                <c:pt idx="8">
                  <c:v>-3.6401601976992159E-5</c:v>
                </c:pt>
                <c:pt idx="9">
                  <c:v>-4.1948359711135314E-5</c:v>
                </c:pt>
                <c:pt idx="10">
                  <c:v>-4.8608631673943444E-5</c:v>
                </c:pt>
                <c:pt idx="11">
                  <c:v>0.81870690953029979</c:v>
                </c:pt>
                <c:pt idx="12">
                  <c:v>1.824099455444391</c:v>
                </c:pt>
                <c:pt idx="13">
                  <c:v>3.9375842758292907</c:v>
                </c:pt>
                <c:pt idx="14">
                  <c:v>13.290594964453684</c:v>
                </c:pt>
                <c:pt idx="15">
                  <c:v>25.654491877880709</c:v>
                </c:pt>
                <c:pt idx="16">
                  <c:v>38.094327749520268</c:v>
                </c:pt>
                <c:pt idx="17">
                  <c:v>50.690977940690388</c:v>
                </c:pt>
                <c:pt idx="18">
                  <c:v>59.583993270899292</c:v>
                </c:pt>
                <c:pt idx="19">
                  <c:v>70.434623879362761</c:v>
                </c:pt>
                <c:pt idx="20">
                  <c:v>80.759202367771195</c:v>
                </c:pt>
                <c:pt idx="21">
                  <c:v>99.444979095339789</c:v>
                </c:pt>
                <c:pt idx="22">
                  <c:v>117.50793822824913</c:v>
                </c:pt>
                <c:pt idx="23">
                  <c:v>134.44737553145845</c:v>
                </c:pt>
                <c:pt idx="24">
                  <c:v>147.37775235568765</c:v>
                </c:pt>
                <c:pt idx="25">
                  <c:v>158.91348761075841</c:v>
                </c:pt>
                <c:pt idx="26">
                  <c:v>171.11798733369133</c:v>
                </c:pt>
                <c:pt idx="27">
                  <c:v>192.44204185945335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8BB-49DA-9B01-F6EB67D88C28}"/>
            </c:ext>
          </c:extLst>
        </c:ser>
        <c:ser>
          <c:idx val="3"/>
          <c:order val="2"/>
          <c:tx>
            <c:strRef>
              <c:f>'S2'!$C$156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'S2'!$F$153:$AG$153</c:f>
              <c:numCache>
                <c:formatCode>General</c:formatCode>
                <c:ptCount val="2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</c:numCache>
            </c:numRef>
          </c:cat>
          <c:val>
            <c:numRef>
              <c:f>'S2'!$F$156:$AG$156</c:f>
              <c:numCache>
                <c:formatCode>#,##0</c:formatCode>
                <c:ptCount val="28"/>
                <c:pt idx="0">
                  <c:v>0</c:v>
                </c:pt>
                <c:pt idx="1">
                  <c:v>0.26234455000602691</c:v>
                </c:pt>
                <c:pt idx="2">
                  <c:v>0.51403759901480184</c:v>
                </c:pt>
                <c:pt idx="3">
                  <c:v>0.73784668558772548</c:v>
                </c:pt>
                <c:pt idx="4">
                  <c:v>0.73223195788919049</c:v>
                </c:pt>
                <c:pt idx="5">
                  <c:v>2.6612815809275814</c:v>
                </c:pt>
                <c:pt idx="6">
                  <c:v>4.5066050019704713</c:v>
                </c:pt>
                <c:pt idx="7">
                  <c:v>6.6777386930456553</c:v>
                </c:pt>
                <c:pt idx="8">
                  <c:v>8.7684342577168071</c:v>
                </c:pt>
                <c:pt idx="9">
                  <c:v>12.40309590915315</c:v>
                </c:pt>
                <c:pt idx="10">
                  <c:v>15.342960825196332</c:v>
                </c:pt>
                <c:pt idx="11">
                  <c:v>10.342418530437996</c:v>
                </c:pt>
                <c:pt idx="12">
                  <c:v>1.2814804978173964</c:v>
                </c:pt>
                <c:pt idx="13">
                  <c:v>0.45135184857205413</c:v>
                </c:pt>
                <c:pt idx="14">
                  <c:v>6.9287210677438766</c:v>
                </c:pt>
                <c:pt idx="15">
                  <c:v>0.24273225118538999</c:v>
                </c:pt>
                <c:pt idx="16">
                  <c:v>65.117803995236997</c:v>
                </c:pt>
                <c:pt idx="17">
                  <c:v>116.58707629211503</c:v>
                </c:pt>
                <c:pt idx="18">
                  <c:v>131.17423649185042</c:v>
                </c:pt>
                <c:pt idx="19">
                  <c:v>190.50487935477884</c:v>
                </c:pt>
                <c:pt idx="20">
                  <c:v>239.06509335285682</c:v>
                </c:pt>
                <c:pt idx="21">
                  <c:v>254.33766145479407</c:v>
                </c:pt>
                <c:pt idx="22">
                  <c:v>281.40922017023973</c:v>
                </c:pt>
                <c:pt idx="23">
                  <c:v>309.46630840105684</c:v>
                </c:pt>
                <c:pt idx="24">
                  <c:v>347.26945546959911</c:v>
                </c:pt>
                <c:pt idx="25">
                  <c:v>425.19748061521534</c:v>
                </c:pt>
                <c:pt idx="26">
                  <c:v>538.5932200495821</c:v>
                </c:pt>
                <c:pt idx="27">
                  <c:v>581.60115078564934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8BB-49DA-9B01-F6EB67D88C28}"/>
            </c:ext>
          </c:extLst>
        </c:ser>
        <c:ser>
          <c:idx val="4"/>
          <c:order val="3"/>
          <c:tx>
            <c:strRef>
              <c:f>'S2'!$C$157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'S2'!$F$153:$AG$153</c:f>
              <c:numCache>
                <c:formatCode>General</c:formatCode>
                <c:ptCount val="2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</c:numCache>
            </c:numRef>
          </c:cat>
          <c:val>
            <c:numRef>
              <c:f>'S2'!$F$157:$AG$157</c:f>
              <c:numCache>
                <c:formatCode>#,##0</c:formatCode>
                <c:ptCount val="28"/>
                <c:pt idx="0">
                  <c:v>0</c:v>
                </c:pt>
                <c:pt idx="1">
                  <c:v>-1.1513481850735965E-4</c:v>
                </c:pt>
                <c:pt idx="2">
                  <c:v>-2.2752056382577843E-4</c:v>
                </c:pt>
                <c:pt idx="3">
                  <c:v>-3.5167918172263112E-4</c:v>
                </c:pt>
                <c:pt idx="4">
                  <c:v>-4.6639336642596125E-4</c:v>
                </c:pt>
                <c:pt idx="5">
                  <c:v>-1.6455551024468287E-2</c:v>
                </c:pt>
                <c:pt idx="6">
                  <c:v>-2.1409048372607615E-2</c:v>
                </c:pt>
                <c:pt idx="7">
                  <c:v>-2.1523845402123456E-2</c:v>
                </c:pt>
                <c:pt idx="8">
                  <c:v>-2.1787006972731452E-2</c:v>
                </c:pt>
                <c:pt idx="9">
                  <c:v>-7.9363127420630716E-2</c:v>
                </c:pt>
                <c:pt idx="10">
                  <c:v>1.7543767524202128E-2</c:v>
                </c:pt>
                <c:pt idx="11">
                  <c:v>-4.5210235552925818E-2</c:v>
                </c:pt>
                <c:pt idx="12">
                  <c:v>0.25840395471007654</c:v>
                </c:pt>
                <c:pt idx="13">
                  <c:v>-4.1982867951244289</c:v>
                </c:pt>
                <c:pt idx="14">
                  <c:v>-6.4196366133638447</c:v>
                </c:pt>
                <c:pt idx="15">
                  <c:v>-5.9237370221817089</c:v>
                </c:pt>
                <c:pt idx="16">
                  <c:v>-5.4907279637300617</c:v>
                </c:pt>
                <c:pt idx="17">
                  <c:v>-4.0099501026838373</c:v>
                </c:pt>
                <c:pt idx="18">
                  <c:v>-4.1545679818696453</c:v>
                </c:pt>
                <c:pt idx="19">
                  <c:v>-8.8132002297975944</c:v>
                </c:pt>
                <c:pt idx="20">
                  <c:v>-8.0918512376215119</c:v>
                </c:pt>
                <c:pt idx="21">
                  <c:v>-8.9034623456415982</c:v>
                </c:pt>
                <c:pt idx="22">
                  <c:v>-8.2241162409696482</c:v>
                </c:pt>
                <c:pt idx="23">
                  <c:v>-8.1616926125184222</c:v>
                </c:pt>
                <c:pt idx="24">
                  <c:v>-7.6918224123867258</c:v>
                </c:pt>
                <c:pt idx="25">
                  <c:v>-7.6155132875287803</c:v>
                </c:pt>
                <c:pt idx="26">
                  <c:v>-7.7386612026486281</c:v>
                </c:pt>
                <c:pt idx="27">
                  <c:v>-7.5303349464563194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8BB-49DA-9B01-F6EB67D88C28}"/>
            </c:ext>
          </c:extLst>
        </c:ser>
        <c:ser>
          <c:idx val="5"/>
          <c:order val="4"/>
          <c:tx>
            <c:strRef>
              <c:f>'S2'!$C$158</c:f>
              <c:strCache>
                <c:ptCount val="1"/>
                <c:pt idx="0">
                  <c:v>Avoided generation/storage costs (excl fuel costs)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'S2'!$F$153:$AG$153</c:f>
              <c:numCache>
                <c:formatCode>General</c:formatCode>
                <c:ptCount val="28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  <c:pt idx="10">
                  <c:v>2033</c:v>
                </c:pt>
                <c:pt idx="11">
                  <c:v>2034</c:v>
                </c:pt>
                <c:pt idx="12">
                  <c:v>2035</c:v>
                </c:pt>
                <c:pt idx="13">
                  <c:v>2036</c:v>
                </c:pt>
                <c:pt idx="14">
                  <c:v>2037</c:v>
                </c:pt>
                <c:pt idx="15">
                  <c:v>2038</c:v>
                </c:pt>
                <c:pt idx="16">
                  <c:v>2039</c:v>
                </c:pt>
                <c:pt idx="17">
                  <c:v>2040</c:v>
                </c:pt>
                <c:pt idx="18">
                  <c:v>2041</c:v>
                </c:pt>
                <c:pt idx="19">
                  <c:v>2042</c:v>
                </c:pt>
                <c:pt idx="20">
                  <c:v>2043</c:v>
                </c:pt>
                <c:pt idx="21">
                  <c:v>2044</c:v>
                </c:pt>
                <c:pt idx="22">
                  <c:v>2045</c:v>
                </c:pt>
                <c:pt idx="23">
                  <c:v>2046</c:v>
                </c:pt>
                <c:pt idx="24">
                  <c:v>2047</c:v>
                </c:pt>
                <c:pt idx="25">
                  <c:v>2048</c:v>
                </c:pt>
                <c:pt idx="26">
                  <c:v>2049</c:v>
                </c:pt>
                <c:pt idx="27">
                  <c:v>2050</c:v>
                </c:pt>
              </c:numCache>
            </c:numRef>
          </c:cat>
          <c:val>
            <c:numRef>
              <c:f>'S2'!$F$158:$AG$158</c:f>
              <c:numCache>
                <c:formatCode>#,##0</c:formatCode>
                <c:ptCount val="28"/>
                <c:pt idx="0">
                  <c:v>0</c:v>
                </c:pt>
                <c:pt idx="1">
                  <c:v>-0.10815839998076586</c:v>
                </c:pt>
                <c:pt idx="2">
                  <c:v>-0.20016805977356561</c:v>
                </c:pt>
                <c:pt idx="3">
                  <c:v>-0.27829199477786193</c:v>
                </c:pt>
                <c:pt idx="4">
                  <c:v>-0.26352883992961956</c:v>
                </c:pt>
                <c:pt idx="5">
                  <c:v>0.5154422699384662</c:v>
                </c:pt>
                <c:pt idx="6">
                  <c:v>1.4141580677215644</c:v>
                </c:pt>
                <c:pt idx="7">
                  <c:v>2.4545949223498744</c:v>
                </c:pt>
                <c:pt idx="8">
                  <c:v>3.5172643075337904</c:v>
                </c:pt>
                <c:pt idx="9">
                  <c:v>4.8451537189507565</c:v>
                </c:pt>
                <c:pt idx="10">
                  <c:v>5.5045449367031809</c:v>
                </c:pt>
                <c:pt idx="11">
                  <c:v>12.516005557621989</c:v>
                </c:pt>
                <c:pt idx="12">
                  <c:v>23.259884494524421</c:v>
                </c:pt>
                <c:pt idx="13">
                  <c:v>40.261983382576737</c:v>
                </c:pt>
                <c:pt idx="14">
                  <c:v>49.31967890182208</c:v>
                </c:pt>
                <c:pt idx="15">
                  <c:v>68.424572801193619</c:v>
                </c:pt>
                <c:pt idx="16">
                  <c:v>64.06212658134011</c:v>
                </c:pt>
                <c:pt idx="17">
                  <c:v>96.831768316404748</c:v>
                </c:pt>
                <c:pt idx="18">
                  <c:v>184.17181020551021</c:v>
                </c:pt>
                <c:pt idx="19">
                  <c:v>234.56771531480859</c:v>
                </c:pt>
                <c:pt idx="20">
                  <c:v>301.57129759670107</c:v>
                </c:pt>
                <c:pt idx="21">
                  <c:v>384.91554798223831</c:v>
                </c:pt>
                <c:pt idx="22">
                  <c:v>464.23960569302494</c:v>
                </c:pt>
                <c:pt idx="23">
                  <c:v>545.00192827982232</c:v>
                </c:pt>
                <c:pt idx="24">
                  <c:v>631.52459355662074</c:v>
                </c:pt>
                <c:pt idx="25">
                  <c:v>701.79040880810942</c:v>
                </c:pt>
                <c:pt idx="26">
                  <c:v>741.99626004100207</c:v>
                </c:pt>
                <c:pt idx="27">
                  <c:v>864.47837718067626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8BB-49DA-9B01-F6EB67D88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28410479"/>
        <c:axId val="1528401743"/>
      </c:barChart>
      <c:catAx>
        <c:axId val="15284104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8401743"/>
        <c:crosses val="autoZero"/>
        <c:auto val="1"/>
        <c:lblAlgn val="ctr"/>
        <c:lblOffset val="100"/>
        <c:noMultiLvlLbl val="0"/>
      </c:catAx>
      <c:valAx>
        <c:axId val="1528401743"/>
        <c:scaling>
          <c:orientation val="minMax"/>
          <c:max val="5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84104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image" Target="../media/image6.png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10</xdr:row>
      <xdr:rowOff>10885</xdr:rowOff>
    </xdr:from>
    <xdr:to>
      <xdr:col>3</xdr:col>
      <xdr:colOff>343686</xdr:colOff>
      <xdr:row>27</xdr:row>
      <xdr:rowOff>151086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6450" y="1865085"/>
          <a:ext cx="2161374" cy="3307264"/>
        </a:xfrm>
        <a:prstGeom prst="rect">
          <a:avLst/>
        </a:prstGeom>
        <a:ln w="2540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733425</xdr:colOff>
      <xdr:row>1</xdr:row>
      <xdr:rowOff>133350</xdr:rowOff>
    </xdr:from>
    <xdr:to>
      <xdr:col>3</xdr:col>
      <xdr:colOff>844550</xdr:colOff>
      <xdr:row>6</xdr:row>
      <xdr:rowOff>36635</xdr:rowOff>
    </xdr:to>
    <xdr:pic>
      <xdr:nvPicPr>
        <xdr:cNvPr id="7" name="Picture 6" descr="Transgrid">
          <a:extLst>
            <a:ext uri="{FF2B5EF4-FFF2-40B4-BE49-F238E27FC236}">
              <a16:creationId xmlns:a16="http://schemas.microsoft.com/office/drawing/2014/main" id="{931284CE-5C4D-49E3-98D8-2B3A5674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323850"/>
          <a:ext cx="2781300" cy="855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0</xdr:row>
      <xdr:rowOff>9525</xdr:rowOff>
    </xdr:from>
    <xdr:to>
      <xdr:col>5</xdr:col>
      <xdr:colOff>402750</xdr:colOff>
      <xdr:row>6</xdr:row>
      <xdr:rowOff>123350</xdr:rowOff>
    </xdr:to>
    <xdr:pic>
      <xdr:nvPicPr>
        <xdr:cNvPr id="8" name="Picture 7" descr="Australian Energy Market Operator (AEMO) logo">
          <a:extLst>
            <a:ext uri="{FF2B5EF4-FFF2-40B4-BE49-F238E27FC236}">
              <a16:creationId xmlns:a16="http://schemas.microsoft.com/office/drawing/2014/main" id="{5DAC8F7F-C145-43F6-8D6D-F4FA5894DF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9525"/>
          <a:ext cx="1260000" cy="12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873125</xdr:colOff>
      <xdr:row>1</xdr:row>
      <xdr:rowOff>196850</xdr:rowOff>
    </xdr:from>
    <xdr:to>
      <xdr:col>6</xdr:col>
      <xdr:colOff>884444</xdr:colOff>
      <xdr:row>5</xdr:row>
      <xdr:rowOff>160261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0AAD983-A56B-4D8F-BFF5-24FB86616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6550" y="396875"/>
          <a:ext cx="2840244" cy="7635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59</xdr:row>
      <xdr:rowOff>0</xdr:rowOff>
    </xdr:from>
    <xdr:to>
      <xdr:col>7</xdr:col>
      <xdr:colOff>871725</xdr:colOff>
      <xdr:row>75</xdr:row>
      <xdr:rowOff>152400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39F1E41-CF39-4512-9780-02A3ACCCE5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59</xdr:row>
      <xdr:rowOff>0</xdr:rowOff>
    </xdr:from>
    <xdr:to>
      <xdr:col>18</xdr:col>
      <xdr:colOff>262125</xdr:colOff>
      <xdr:row>75</xdr:row>
      <xdr:rowOff>152400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8D996D01-1851-4AED-856D-5EF412A60E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0</xdr:colOff>
      <xdr:row>59</xdr:row>
      <xdr:rowOff>0</xdr:rowOff>
    </xdr:from>
    <xdr:to>
      <xdr:col>28</xdr:col>
      <xdr:colOff>52575</xdr:colOff>
      <xdr:row>75</xdr:row>
      <xdr:rowOff>152400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2CFD75B5-9024-4393-A75E-DEF1040E24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</xdr:row>
      <xdr:rowOff>0</xdr:rowOff>
    </xdr:from>
    <xdr:to>
      <xdr:col>7</xdr:col>
      <xdr:colOff>46950</xdr:colOff>
      <xdr:row>23</xdr:row>
      <xdr:rowOff>109200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C4BE9B7-572B-4F00-8812-CEEB8F365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7</xdr:row>
      <xdr:rowOff>0</xdr:rowOff>
    </xdr:from>
    <xdr:to>
      <xdr:col>17</xdr:col>
      <xdr:colOff>342225</xdr:colOff>
      <xdr:row>23</xdr:row>
      <xdr:rowOff>109200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E46D510-8C00-4E39-8077-D3CCBE6826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790574</xdr:colOff>
      <xdr:row>7</xdr:row>
      <xdr:rowOff>0</xdr:rowOff>
    </xdr:from>
    <xdr:to>
      <xdr:col>27</xdr:col>
      <xdr:colOff>237449</xdr:colOff>
      <xdr:row>23</xdr:row>
      <xdr:rowOff>109200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330ACB4-CAFA-40CF-9455-41EBE4E8C6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31</xdr:col>
      <xdr:colOff>0</xdr:colOff>
      <xdr:row>7</xdr:row>
      <xdr:rowOff>0</xdr:rowOff>
    </xdr:from>
    <xdr:to>
      <xdr:col>37</xdr:col>
      <xdr:colOff>208875</xdr:colOff>
      <xdr:row>23</xdr:row>
      <xdr:rowOff>109200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1FC8E497-83C2-41B6-B14C-9A9DF304A0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80</xdr:row>
      <xdr:rowOff>0</xdr:rowOff>
    </xdr:from>
    <xdr:to>
      <xdr:col>7</xdr:col>
      <xdr:colOff>871725</xdr:colOff>
      <xdr:row>96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08613CD-E11D-4CE0-87CC-55002341E0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0</xdr:colOff>
      <xdr:row>80</xdr:row>
      <xdr:rowOff>0</xdr:rowOff>
    </xdr:from>
    <xdr:to>
      <xdr:col>18</xdr:col>
      <xdr:colOff>262125</xdr:colOff>
      <xdr:row>96</xdr:row>
      <xdr:rowOff>152400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BD5211C-86FB-41F7-9FE7-963E63EF1C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21</xdr:col>
      <xdr:colOff>0</xdr:colOff>
      <xdr:row>80</xdr:row>
      <xdr:rowOff>0</xdr:rowOff>
    </xdr:from>
    <xdr:to>
      <xdr:col>28</xdr:col>
      <xdr:colOff>52575</xdr:colOff>
      <xdr:row>96</xdr:row>
      <xdr:rowOff>152400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85E28A4-0396-4D2E-80A7-A08D5767C7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143</xdr:row>
      <xdr:rowOff>0</xdr:rowOff>
    </xdr:from>
    <xdr:to>
      <xdr:col>4</xdr:col>
      <xdr:colOff>321563</xdr:colOff>
      <xdr:row>158</xdr:row>
      <xdr:rowOff>19688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7E5D386D-43D8-47A3-B8C1-05D987850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316707</xdr:colOff>
      <xdr:row>142</xdr:row>
      <xdr:rowOff>142875</xdr:rowOff>
    </xdr:from>
    <xdr:to>
      <xdr:col>7</xdr:col>
      <xdr:colOff>857344</xdr:colOff>
      <xdr:row>158</xdr:row>
      <xdr:rowOff>638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4B5798D2-A210-4E62-84BE-E6BB8DF1B5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158</xdr:row>
      <xdr:rowOff>4</xdr:rowOff>
    </xdr:from>
    <xdr:to>
      <xdr:col>4</xdr:col>
      <xdr:colOff>321563</xdr:colOff>
      <xdr:row>173</xdr:row>
      <xdr:rowOff>19691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764BBC9C-5389-4DEA-A576-9A20262747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285746</xdr:colOff>
      <xdr:row>158</xdr:row>
      <xdr:rowOff>4</xdr:rowOff>
    </xdr:from>
    <xdr:to>
      <xdr:col>7</xdr:col>
      <xdr:colOff>845433</xdr:colOff>
      <xdr:row>173</xdr:row>
      <xdr:rowOff>19691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09848388-4B5F-41DD-86C4-39E3170A4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101</xdr:row>
      <xdr:rowOff>0</xdr:rowOff>
    </xdr:from>
    <xdr:to>
      <xdr:col>13</xdr:col>
      <xdr:colOff>361275</xdr:colOff>
      <xdr:row>115</xdr:row>
      <xdr:rowOff>52050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3BD1D76A-9D2D-4BD9-894E-0ADFBEB6A2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101</xdr:row>
      <xdr:rowOff>0</xdr:rowOff>
    </xdr:from>
    <xdr:to>
      <xdr:col>21</xdr:col>
      <xdr:colOff>608925</xdr:colOff>
      <xdr:row>115</xdr:row>
      <xdr:rowOff>52050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0D19910E-78B7-4F0E-8BB3-D0D2234327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37</xdr:row>
      <xdr:rowOff>0</xdr:rowOff>
    </xdr:from>
    <xdr:to>
      <xdr:col>7</xdr:col>
      <xdr:colOff>871725</xdr:colOff>
      <xdr:row>55</xdr:row>
      <xdr:rowOff>145350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158C548D-68BC-4409-83E4-4F9305BD3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0</xdr:colOff>
      <xdr:row>37</xdr:row>
      <xdr:rowOff>0</xdr:rowOff>
    </xdr:from>
    <xdr:to>
      <xdr:col>18</xdr:col>
      <xdr:colOff>262125</xdr:colOff>
      <xdr:row>55</xdr:row>
      <xdr:rowOff>145350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65B17500-2218-468F-87F6-4A0DFAEC13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21</xdr:col>
      <xdr:colOff>0</xdr:colOff>
      <xdr:row>37</xdr:row>
      <xdr:rowOff>0</xdr:rowOff>
    </xdr:from>
    <xdr:to>
      <xdr:col>28</xdr:col>
      <xdr:colOff>52575</xdr:colOff>
      <xdr:row>55</xdr:row>
      <xdr:rowOff>145350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424A44C3-E905-45CE-9CB3-0C74B5D3A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31</xdr:col>
      <xdr:colOff>0</xdr:colOff>
      <xdr:row>37</xdr:row>
      <xdr:rowOff>0</xdr:rowOff>
    </xdr:from>
    <xdr:to>
      <xdr:col>38</xdr:col>
      <xdr:colOff>424050</xdr:colOff>
      <xdr:row>54</xdr:row>
      <xdr:rowOff>117750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C71385A1-34F1-447A-A632-9271ADAF2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0</xdr:colOff>
      <xdr:row>119</xdr:row>
      <xdr:rowOff>0</xdr:rowOff>
    </xdr:from>
    <xdr:to>
      <xdr:col>13</xdr:col>
      <xdr:colOff>361275</xdr:colOff>
      <xdr:row>134</xdr:row>
      <xdr:rowOff>80625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A570FE62-397E-40B3-A780-D8A71D2F4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18</xdr:col>
      <xdr:colOff>0</xdr:colOff>
      <xdr:row>143</xdr:row>
      <xdr:rowOff>0</xdr:rowOff>
    </xdr:from>
    <xdr:to>
      <xdr:col>24</xdr:col>
      <xdr:colOff>359410</xdr:colOff>
      <xdr:row>159</xdr:row>
      <xdr:rowOff>109855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12EFD5F-47A6-B6FF-717F-A13654E19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97150" y="24079200"/>
          <a:ext cx="5407660" cy="2700655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0</xdr:colOff>
      <xdr:row>143</xdr:row>
      <xdr:rowOff>0</xdr:rowOff>
    </xdr:from>
    <xdr:to>
      <xdr:col>16</xdr:col>
      <xdr:colOff>359371</xdr:colOff>
      <xdr:row>159</xdr:row>
      <xdr:rowOff>67286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B52DA24-EA38-47F2-9F83-44D9C2294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648700" y="24079200"/>
          <a:ext cx="5407621" cy="2658086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Tony Chen" id="{F67656AA-AFF4-4799-BEA8-913CFE96783E}" userId="S::Tony.Chen@houstonkemp.com::d9dc0421-a618-4c38-9c2a-6b048f71047e" providerId="AD"/>
</personList>
</file>

<file path=xl/theme/theme1.xml><?xml version="1.0" encoding="utf-8"?>
<a:theme xmlns:a="http://schemas.openxmlformats.org/drawingml/2006/main" name="AEMO">
  <a:themeElements>
    <a:clrScheme name="AEMO 2022">
      <a:dk1>
        <a:srgbClr val="424242"/>
      </a:dk1>
      <a:lt1>
        <a:srgbClr val="FFFFFF"/>
      </a:lt1>
      <a:dk2>
        <a:srgbClr val="3C1053"/>
      </a:dk2>
      <a:lt2>
        <a:srgbClr val="EEEEF0"/>
      </a:lt2>
      <a:accent1>
        <a:srgbClr val="6B3077"/>
      </a:accent1>
      <a:accent2>
        <a:srgbClr val="A3519B"/>
      </a:accent2>
      <a:accent3>
        <a:srgbClr val="9B2241"/>
      </a:accent3>
      <a:accent4>
        <a:srgbClr val="FDD26E"/>
      </a:accent4>
      <a:accent5>
        <a:srgbClr val="A1D883"/>
      </a:accent5>
      <a:accent6>
        <a:srgbClr val="40C1AC"/>
      </a:accent6>
      <a:hlink>
        <a:srgbClr val="6B3077"/>
      </a:hlink>
      <a:folHlink>
        <a:srgbClr val="A3DBE8"/>
      </a:folHlink>
    </a:clrScheme>
    <a:fontScheme name="AEMO Arial Nova">
      <a:majorFont>
        <a:latin typeface="Century Gothic"/>
        <a:ea typeface=""/>
        <a:cs typeface=""/>
      </a:majorFont>
      <a:minorFont>
        <a:latin typeface="Arial Nova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U18" dT="2023-04-24T13:37:36.97" personId="{F67656AA-AFF4-4799-BEA8-913CFE96783E}" id="{09D2EFAE-C6A4-4C77-8EA6-86FD94A0D28F}">
    <text>AEMO had done these costs in June 2022 dollars. Now have been adjusted to June 2021 dollars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Relationship Id="rId4" Type="http://schemas.microsoft.com/office/2017/10/relationships/threadedComment" Target="../threadedComments/threadedComment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1" tint="4.9989318521683403E-2"/>
  </sheetPr>
  <dimension ref="A1:G29"/>
  <sheetViews>
    <sheetView workbookViewId="0">
      <selection activeCell="H23" sqref="H23"/>
    </sheetView>
  </sheetViews>
  <sheetFormatPr defaultRowHeight="15" x14ac:dyDescent="0.2"/>
  <cols>
    <col min="2" max="2" width="13.33203125" customWidth="1"/>
    <col min="4" max="4" width="13.21875" bestFit="1" customWidth="1"/>
    <col min="5" max="5" width="10" bestFit="1" customWidth="1"/>
    <col min="6" max="6" width="34.33203125" customWidth="1"/>
    <col min="7" max="7" width="15.33203125" customWidth="1"/>
    <col min="8" max="8" width="17.21875" customWidth="1"/>
  </cols>
  <sheetData>
    <row r="1" spans="1:7" x14ac:dyDescent="0.2">
      <c r="A1" s="120"/>
      <c r="B1" s="120"/>
      <c r="C1" s="120"/>
      <c r="D1" s="120"/>
      <c r="E1" s="120"/>
      <c r="F1" s="120"/>
      <c r="G1" s="120"/>
    </row>
    <row r="2" spans="1:7" x14ac:dyDescent="0.2">
      <c r="A2" s="120"/>
      <c r="B2" s="120"/>
      <c r="C2" s="120"/>
      <c r="D2" s="120"/>
      <c r="E2" s="120"/>
      <c r="F2" s="120"/>
      <c r="G2" s="120"/>
    </row>
    <row r="3" spans="1:7" x14ac:dyDescent="0.2">
      <c r="A3" s="120"/>
      <c r="B3" s="120"/>
      <c r="C3" s="120"/>
      <c r="D3" s="120"/>
      <c r="E3" s="120"/>
      <c r="F3" s="120"/>
      <c r="G3" s="120"/>
    </row>
    <row r="4" spans="1:7" x14ac:dyDescent="0.2">
      <c r="A4" s="120"/>
      <c r="B4" s="120"/>
      <c r="C4" s="120"/>
      <c r="D4" s="120"/>
      <c r="E4" s="120"/>
      <c r="F4" s="120"/>
      <c r="G4" s="120"/>
    </row>
    <row r="5" spans="1:7" x14ac:dyDescent="0.2">
      <c r="A5" s="120"/>
      <c r="B5" s="120"/>
      <c r="C5" s="120"/>
      <c r="D5" s="120"/>
      <c r="E5" s="120"/>
      <c r="F5" s="120"/>
      <c r="G5" s="120"/>
    </row>
    <row r="6" spans="1:7" x14ac:dyDescent="0.2">
      <c r="A6" s="120"/>
      <c r="B6" s="120"/>
      <c r="C6" s="120"/>
      <c r="D6" s="120"/>
      <c r="E6" s="120"/>
      <c r="F6" s="120"/>
      <c r="G6" s="120"/>
    </row>
    <row r="7" spans="1:7" x14ac:dyDescent="0.2">
      <c r="A7" s="120"/>
      <c r="B7" s="120"/>
      <c r="C7" s="120"/>
      <c r="D7" s="120"/>
      <c r="E7" s="120"/>
      <c r="F7" s="120"/>
      <c r="G7" s="120"/>
    </row>
    <row r="8" spans="1:7" x14ac:dyDescent="0.2">
      <c r="A8" s="120"/>
      <c r="B8" s="120"/>
      <c r="C8" s="120"/>
      <c r="D8" s="120"/>
      <c r="E8" s="120"/>
      <c r="F8" s="120"/>
      <c r="G8" s="120"/>
    </row>
    <row r="9" spans="1:7" ht="21.75" x14ac:dyDescent="0.3">
      <c r="A9" s="120"/>
      <c r="B9" s="121" t="s">
        <v>0</v>
      </c>
      <c r="C9" s="120"/>
      <c r="D9" s="120"/>
      <c r="E9" s="120"/>
      <c r="F9" s="120"/>
      <c r="G9" s="120"/>
    </row>
    <row r="10" spans="1:7" ht="16.5" thickBot="1" x14ac:dyDescent="0.3">
      <c r="A10" s="120"/>
      <c r="B10" s="122"/>
      <c r="C10" s="120"/>
      <c r="D10" s="120"/>
      <c r="E10" s="120"/>
      <c r="F10" s="120"/>
      <c r="G10" s="120"/>
    </row>
    <row r="11" spans="1:7" ht="16.5" thickBot="1" x14ac:dyDescent="0.25">
      <c r="A11" s="120"/>
      <c r="B11" s="120"/>
      <c r="C11" s="120"/>
      <c r="D11" s="120"/>
      <c r="E11" s="97" t="s">
        <v>1</v>
      </c>
      <c r="F11" s="124"/>
      <c r="G11" s="120"/>
    </row>
    <row r="12" spans="1:7" x14ac:dyDescent="0.2">
      <c r="A12" s="120"/>
      <c r="B12" s="120"/>
      <c r="C12" s="120"/>
      <c r="D12" s="120"/>
      <c r="E12" s="29"/>
      <c r="F12" s="125" t="s">
        <v>2</v>
      </c>
      <c r="G12" s="120"/>
    </row>
    <row r="13" spans="1:7" x14ac:dyDescent="0.2">
      <c r="A13" s="120"/>
      <c r="B13" s="120"/>
      <c r="C13" s="120"/>
      <c r="D13" s="120"/>
      <c r="E13" s="30"/>
      <c r="F13" s="126" t="s">
        <v>3</v>
      </c>
      <c r="G13" s="120"/>
    </row>
    <row r="14" spans="1:7" x14ac:dyDescent="0.2">
      <c r="A14" s="120"/>
      <c r="B14" s="120"/>
      <c r="C14" s="120"/>
      <c r="D14" s="120"/>
      <c r="E14" s="31"/>
      <c r="F14" s="126" t="s">
        <v>4</v>
      </c>
      <c r="G14" s="120"/>
    </row>
    <row r="15" spans="1:7" ht="15.75" customHeight="1" x14ac:dyDescent="0.2">
      <c r="A15" s="120"/>
      <c r="B15" s="120"/>
      <c r="C15" s="120"/>
      <c r="D15" s="120"/>
      <c r="E15" s="32"/>
      <c r="F15" s="126" t="s">
        <v>5</v>
      </c>
      <c r="G15" s="120"/>
    </row>
    <row r="16" spans="1:7" ht="15.75" thickBot="1" x14ac:dyDescent="0.25">
      <c r="A16" s="120"/>
      <c r="B16" s="120"/>
      <c r="C16" s="120"/>
      <c r="D16" s="120"/>
      <c r="E16" s="33"/>
      <c r="F16" s="127" t="s">
        <v>6</v>
      </c>
      <c r="G16" s="120"/>
    </row>
    <row r="17" spans="1:7" x14ac:dyDescent="0.2">
      <c r="A17" s="120"/>
      <c r="B17" s="120"/>
      <c r="C17" s="120"/>
      <c r="D17" s="120"/>
      <c r="E17" s="120"/>
      <c r="F17" s="120"/>
      <c r="G17" s="120"/>
    </row>
    <row r="18" spans="1:7" ht="15.75" x14ac:dyDescent="0.25">
      <c r="A18" s="120"/>
      <c r="B18" s="120"/>
      <c r="C18" s="120"/>
      <c r="D18" s="120"/>
      <c r="E18" s="122" t="s">
        <v>7</v>
      </c>
      <c r="F18" s="236">
        <v>45051</v>
      </c>
      <c r="G18" s="120"/>
    </row>
    <row r="19" spans="1:7" x14ac:dyDescent="0.2">
      <c r="A19" s="120"/>
      <c r="B19" s="120"/>
      <c r="C19" s="120"/>
      <c r="D19" s="120"/>
      <c r="E19" s="120"/>
      <c r="F19" s="120"/>
      <c r="G19" s="120"/>
    </row>
    <row r="20" spans="1:7" x14ac:dyDescent="0.2">
      <c r="A20" s="120"/>
      <c r="B20" s="120"/>
      <c r="C20" s="120"/>
      <c r="D20" s="120"/>
      <c r="E20" s="120"/>
      <c r="F20" s="120"/>
      <c r="G20" s="120"/>
    </row>
    <row r="21" spans="1:7" x14ac:dyDescent="0.2">
      <c r="A21" s="120"/>
      <c r="B21" s="120"/>
      <c r="C21" s="120"/>
      <c r="D21" s="120"/>
      <c r="E21" s="120"/>
      <c r="F21" s="120"/>
      <c r="G21" s="120"/>
    </row>
    <row r="22" spans="1:7" x14ac:dyDescent="0.2">
      <c r="A22" s="120"/>
      <c r="B22" s="120"/>
      <c r="C22" s="120"/>
      <c r="D22" s="120"/>
      <c r="G22" s="120"/>
    </row>
    <row r="23" spans="1:7" x14ac:dyDescent="0.2">
      <c r="A23" s="120"/>
      <c r="B23" s="120"/>
      <c r="C23" s="120"/>
      <c r="D23" s="120"/>
      <c r="E23" s="120"/>
      <c r="F23" s="120"/>
      <c r="G23" s="120"/>
    </row>
    <row r="24" spans="1:7" x14ac:dyDescent="0.2">
      <c r="A24" s="120"/>
      <c r="B24" s="123"/>
      <c r="C24" s="120"/>
      <c r="D24" s="120"/>
      <c r="E24" s="120"/>
      <c r="F24" s="120"/>
      <c r="G24" s="120"/>
    </row>
    <row r="25" spans="1:7" x14ac:dyDescent="0.2">
      <c r="A25" s="120"/>
      <c r="B25" s="120"/>
      <c r="C25" s="120"/>
      <c r="D25" s="120"/>
      <c r="E25" s="120"/>
      <c r="F25" s="120"/>
      <c r="G25" s="120"/>
    </row>
    <row r="26" spans="1:7" x14ac:dyDescent="0.2">
      <c r="A26" s="120"/>
      <c r="B26" s="120"/>
      <c r="C26" s="120"/>
      <c r="D26" s="120"/>
      <c r="E26" s="120"/>
      <c r="F26" s="120"/>
      <c r="G26" s="120"/>
    </row>
    <row r="27" spans="1:7" x14ac:dyDescent="0.2">
      <c r="A27" s="120"/>
      <c r="B27" s="120"/>
      <c r="C27" s="120"/>
      <c r="D27" s="120"/>
      <c r="E27" s="120"/>
      <c r="F27" s="120"/>
      <c r="G27" s="120"/>
    </row>
    <row r="28" spans="1:7" x14ac:dyDescent="0.2">
      <c r="A28" s="120"/>
      <c r="B28" s="120"/>
      <c r="C28" s="120"/>
      <c r="D28" s="120"/>
      <c r="E28" s="120"/>
      <c r="F28" s="120"/>
      <c r="G28" s="120"/>
    </row>
    <row r="29" spans="1:7" x14ac:dyDescent="0.2">
      <c r="G29" s="120"/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6232A4-E265-4541-876C-D510EC7C0C7D}">
  <sheetPr>
    <tabColor theme="4"/>
  </sheetPr>
  <dimension ref="A1:CE227"/>
  <sheetViews>
    <sheetView topLeftCell="A55" zoomScaleNormal="100" workbookViewId="0">
      <selection activeCell="D121" sqref="D121"/>
    </sheetView>
  </sheetViews>
  <sheetFormatPr defaultRowHeight="15" x14ac:dyDescent="0.2"/>
  <cols>
    <col min="1" max="1" width="12.6640625" bestFit="1" customWidth="1"/>
    <col min="2" max="2" width="17" customWidth="1"/>
    <col min="3" max="3" width="36.6640625" style="26" customWidth="1"/>
    <col min="5" max="5" width="14.44140625" bestFit="1" customWidth="1"/>
    <col min="6" max="6" width="15.6640625" bestFit="1" customWidth="1"/>
    <col min="7" max="7" width="12.109375" customWidth="1"/>
    <col min="8" max="8" width="11.6640625" customWidth="1"/>
    <col min="9" max="9" width="11.33203125" bestFit="1" customWidth="1"/>
    <col min="10" max="10" width="12.77734375" customWidth="1"/>
    <col min="11" max="15" width="13.88671875" customWidth="1"/>
    <col min="16" max="30" width="11.6640625" customWidth="1"/>
    <col min="31" max="31" width="12.77734375" bestFit="1" customWidth="1"/>
    <col min="32" max="32" width="13.6640625" customWidth="1"/>
    <col min="33" max="33" width="12.77734375" bestFit="1" customWidth="1"/>
    <col min="34" max="34" width="10.5546875" bestFit="1" customWidth="1"/>
    <col min="35" max="35" width="19" bestFit="1" customWidth="1"/>
    <col min="36" max="36" width="15.88671875" bestFit="1" customWidth="1"/>
    <col min="37" max="37" width="14" bestFit="1" customWidth="1"/>
    <col min="38" max="39" width="10.44140625" bestFit="1" customWidth="1"/>
    <col min="40" max="40" width="11.44140625" customWidth="1"/>
    <col min="41" max="41" width="10.77734375" customWidth="1"/>
    <col min="42" max="63" width="10.44140625" bestFit="1" customWidth="1"/>
  </cols>
  <sheetData>
    <row r="1" spans="1:33" ht="18" x14ac:dyDescent="0.25">
      <c r="A1" s="2" t="s">
        <v>135</v>
      </c>
      <c r="B1" s="2" t="s">
        <v>35</v>
      </c>
    </row>
    <row r="2" spans="1:33" ht="15.75" x14ac:dyDescent="0.25">
      <c r="A2" t="s">
        <v>234</v>
      </c>
      <c r="E2" s="50"/>
      <c r="F2" s="49"/>
      <c r="G2" s="49"/>
    </row>
    <row r="3" spans="1:33" ht="15.75" x14ac:dyDescent="0.25">
      <c r="E3" s="51"/>
      <c r="F3" s="46"/>
      <c r="G3" s="46"/>
    </row>
    <row r="4" spans="1:33" ht="20.25" x14ac:dyDescent="0.3">
      <c r="B4" s="4" t="s">
        <v>274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</row>
    <row r="5" spans="1:33" ht="15.75" x14ac:dyDescent="0.25">
      <c r="E5" s="51"/>
      <c r="F5" s="46"/>
      <c r="G5" s="46"/>
    </row>
    <row r="6" spans="1:33" ht="15.75" x14ac:dyDescent="0.25">
      <c r="B6" s="36" t="s">
        <v>10</v>
      </c>
      <c r="C6" s="12"/>
      <c r="D6" s="12"/>
      <c r="E6" s="63"/>
      <c r="F6" s="63"/>
      <c r="G6" s="63"/>
    </row>
    <row r="7" spans="1:33" ht="15.75" x14ac:dyDescent="0.25">
      <c r="B7" s="5" t="s">
        <v>11</v>
      </c>
      <c r="C7" s="5"/>
      <c r="D7" s="5"/>
      <c r="E7" s="6" t="s">
        <v>12</v>
      </c>
      <c r="F7" s="13" t="s">
        <v>236</v>
      </c>
      <c r="G7" s="13" t="s">
        <v>128</v>
      </c>
    </row>
    <row r="8" spans="1:33" x14ac:dyDescent="0.2">
      <c r="B8" s="7" t="s">
        <v>13</v>
      </c>
      <c r="C8" s="7"/>
      <c r="D8" s="7"/>
      <c r="E8" s="11" t="s">
        <v>14</v>
      </c>
      <c r="F8" s="85">
        <v>5.5E-2</v>
      </c>
      <c r="G8" s="85">
        <v>5.5E-2</v>
      </c>
    </row>
    <row r="9" spans="1:33" x14ac:dyDescent="0.2">
      <c r="C9"/>
      <c r="E9" s="9"/>
      <c r="F9" s="46"/>
      <c r="G9" s="46"/>
    </row>
    <row r="10" spans="1:33" ht="15.75" x14ac:dyDescent="0.25">
      <c r="B10" s="5" t="s">
        <v>15</v>
      </c>
      <c r="C10" s="5"/>
      <c r="D10" s="5"/>
      <c r="E10" s="6" t="s">
        <v>12</v>
      </c>
      <c r="F10" s="13" t="s">
        <v>236</v>
      </c>
      <c r="G10" s="13" t="s">
        <v>128</v>
      </c>
    </row>
    <row r="11" spans="1:33" x14ac:dyDescent="0.2">
      <c r="B11" s="55" t="s">
        <v>130</v>
      </c>
      <c r="C11" s="1"/>
      <c r="D11" s="1"/>
      <c r="E11" s="11" t="s">
        <v>16</v>
      </c>
      <c r="F11" s="87">
        <v>1</v>
      </c>
      <c r="G11" s="87">
        <v>1</v>
      </c>
    </row>
    <row r="12" spans="1:33" x14ac:dyDescent="0.2">
      <c r="B12" s="55" t="s">
        <v>132</v>
      </c>
      <c r="C12" s="1"/>
      <c r="D12" s="1"/>
      <c r="E12" s="11" t="s">
        <v>16</v>
      </c>
      <c r="F12" s="87">
        <v>1</v>
      </c>
      <c r="G12" s="87">
        <v>1</v>
      </c>
    </row>
    <row r="13" spans="1:33" x14ac:dyDescent="0.2">
      <c r="B13" s="55" t="s">
        <v>134</v>
      </c>
      <c r="C13" s="1"/>
      <c r="D13" s="1"/>
      <c r="E13" s="11" t="s">
        <v>16</v>
      </c>
      <c r="F13" s="87">
        <v>1</v>
      </c>
      <c r="G13" s="87">
        <v>1</v>
      </c>
    </row>
    <row r="14" spans="1:33" x14ac:dyDescent="0.2">
      <c r="C14"/>
      <c r="E14" s="9"/>
      <c r="F14" s="46"/>
      <c r="G14" s="46"/>
    </row>
    <row r="15" spans="1:33" ht="15.75" x14ac:dyDescent="0.25">
      <c r="B15" s="5" t="s">
        <v>17</v>
      </c>
      <c r="C15" s="5"/>
      <c r="D15" s="5"/>
      <c r="E15" s="6" t="s">
        <v>12</v>
      </c>
      <c r="F15" s="13" t="s">
        <v>236</v>
      </c>
      <c r="G15" s="13" t="s">
        <v>128</v>
      </c>
    </row>
    <row r="16" spans="1:33" x14ac:dyDescent="0.2">
      <c r="B16" s="55" t="s">
        <v>138</v>
      </c>
      <c r="C16" s="1"/>
      <c r="D16" s="1"/>
      <c r="E16" s="11" t="s">
        <v>16</v>
      </c>
      <c r="F16" s="87">
        <v>1</v>
      </c>
      <c r="G16" s="87">
        <v>1</v>
      </c>
    </row>
    <row r="17" spans="2:33" x14ac:dyDescent="0.2">
      <c r="B17" s="55" t="s">
        <v>140</v>
      </c>
      <c r="C17" s="1"/>
      <c r="D17" s="1"/>
      <c r="E17" s="11" t="s">
        <v>16</v>
      </c>
      <c r="F17" s="87">
        <v>1</v>
      </c>
      <c r="G17" s="87">
        <v>1</v>
      </c>
    </row>
    <row r="18" spans="2:33" x14ac:dyDescent="0.2">
      <c r="B18" s="55" t="s">
        <v>142</v>
      </c>
      <c r="C18" s="1"/>
      <c r="D18" s="1"/>
      <c r="E18" s="11" t="s">
        <v>16</v>
      </c>
      <c r="F18" s="87">
        <v>1</v>
      </c>
      <c r="G18" s="87">
        <v>1</v>
      </c>
    </row>
    <row r="19" spans="2:33" x14ac:dyDescent="0.2">
      <c r="B19" s="55" t="s">
        <v>46</v>
      </c>
      <c r="C19" s="1"/>
      <c r="D19" s="1"/>
      <c r="E19" s="11" t="s">
        <v>16</v>
      </c>
      <c r="F19" s="87">
        <v>1</v>
      </c>
      <c r="G19" s="87">
        <v>1</v>
      </c>
    </row>
    <row r="20" spans="2:33" x14ac:dyDescent="0.2">
      <c r="B20" s="55" t="s">
        <v>144</v>
      </c>
      <c r="C20" s="1"/>
      <c r="D20" s="1"/>
      <c r="E20" s="11" t="s">
        <v>16</v>
      </c>
      <c r="F20" s="87">
        <v>1</v>
      </c>
      <c r="G20" s="87">
        <v>1</v>
      </c>
    </row>
    <row r="21" spans="2:33" ht="15.75" x14ac:dyDescent="0.25">
      <c r="E21" s="51"/>
      <c r="F21" s="46"/>
      <c r="G21" s="46"/>
    </row>
    <row r="22" spans="2:33" ht="15.75" x14ac:dyDescent="0.25">
      <c r="D22" s="9"/>
      <c r="E22" s="51"/>
      <c r="F22" s="46"/>
      <c r="G22" s="46"/>
    </row>
    <row r="23" spans="2:33" ht="20.25" x14ac:dyDescent="0.3">
      <c r="B23" s="4" t="s">
        <v>237</v>
      </c>
      <c r="C23" s="27"/>
      <c r="D23" s="37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</row>
    <row r="24" spans="2:33" x14ac:dyDescent="0.2">
      <c r="D24" s="9"/>
    </row>
    <row r="25" spans="2:33" ht="15.75" x14ac:dyDescent="0.25">
      <c r="B25" s="3" t="s">
        <v>238</v>
      </c>
      <c r="C25" s="25"/>
      <c r="D25" s="10"/>
      <c r="E25" s="10"/>
      <c r="F25" s="95">
        <v>1</v>
      </c>
      <c r="G25" s="95">
        <v>1</v>
      </c>
      <c r="H25" s="95">
        <v>1</v>
      </c>
      <c r="I25" s="95">
        <v>1</v>
      </c>
      <c r="J25" s="95">
        <v>1</v>
      </c>
      <c r="K25" s="95">
        <v>1</v>
      </c>
      <c r="L25" s="95">
        <v>1</v>
      </c>
      <c r="M25" s="95">
        <v>1</v>
      </c>
      <c r="N25" s="95">
        <v>1</v>
      </c>
      <c r="O25" s="95">
        <v>1</v>
      </c>
      <c r="P25" s="95">
        <v>1</v>
      </c>
      <c r="Q25" s="95">
        <v>1</v>
      </c>
      <c r="R25" s="95">
        <v>1</v>
      </c>
      <c r="S25" s="95">
        <v>1</v>
      </c>
      <c r="T25" s="95">
        <v>1</v>
      </c>
      <c r="U25" s="95">
        <v>1</v>
      </c>
      <c r="V25" s="95">
        <v>1</v>
      </c>
      <c r="W25" s="95">
        <v>1</v>
      </c>
      <c r="X25" s="95">
        <v>1</v>
      </c>
      <c r="Y25" s="95">
        <v>1</v>
      </c>
      <c r="Z25" s="95">
        <v>1</v>
      </c>
      <c r="AA25" s="95">
        <v>1</v>
      </c>
      <c r="AB25" s="95">
        <v>1</v>
      </c>
      <c r="AC25" s="95">
        <v>1</v>
      </c>
      <c r="AD25" s="95">
        <v>1</v>
      </c>
      <c r="AE25" s="95">
        <v>1</v>
      </c>
      <c r="AF25" s="95">
        <v>1</v>
      </c>
      <c r="AG25" s="95">
        <v>1</v>
      </c>
    </row>
    <row r="26" spans="2:33" ht="15.75" x14ac:dyDescent="0.25">
      <c r="B26" s="5" t="s">
        <v>114</v>
      </c>
      <c r="C26" s="8"/>
      <c r="D26" s="6" t="s">
        <v>239</v>
      </c>
      <c r="E26" s="6" t="s">
        <v>48</v>
      </c>
      <c r="F26" s="13">
        <v>2023</v>
      </c>
      <c r="G26" s="13">
        <v>2024</v>
      </c>
      <c r="H26" s="13">
        <v>2025</v>
      </c>
      <c r="I26" s="13">
        <v>2026</v>
      </c>
      <c r="J26" s="13">
        <v>2027</v>
      </c>
      <c r="K26" s="13">
        <v>2028</v>
      </c>
      <c r="L26" s="13">
        <v>2029</v>
      </c>
      <c r="M26" s="13">
        <v>2030</v>
      </c>
      <c r="N26" s="13">
        <v>2031</v>
      </c>
      <c r="O26" s="13">
        <v>2032</v>
      </c>
      <c r="P26" s="13">
        <v>2033</v>
      </c>
      <c r="Q26" s="13">
        <v>2034</v>
      </c>
      <c r="R26" s="13">
        <v>2035</v>
      </c>
      <c r="S26" s="13">
        <v>2036</v>
      </c>
      <c r="T26" s="13">
        <v>2037</v>
      </c>
      <c r="U26" s="13">
        <v>2038</v>
      </c>
      <c r="V26" s="13">
        <v>2039</v>
      </c>
      <c r="W26" s="13">
        <v>2040</v>
      </c>
      <c r="X26" s="13">
        <v>2041</v>
      </c>
      <c r="Y26" s="13">
        <v>2042</v>
      </c>
      <c r="Z26" s="13">
        <v>2043</v>
      </c>
      <c r="AA26" s="13">
        <v>2044</v>
      </c>
      <c r="AB26" s="13">
        <v>2045</v>
      </c>
      <c r="AC26" s="13">
        <v>2046</v>
      </c>
      <c r="AD26" s="13">
        <v>2047</v>
      </c>
      <c r="AE26" s="13">
        <v>2048</v>
      </c>
      <c r="AF26" s="13">
        <v>2049</v>
      </c>
      <c r="AG26" s="13">
        <v>2050</v>
      </c>
    </row>
    <row r="27" spans="2:33" x14ac:dyDescent="0.2">
      <c r="B27" s="14" t="s">
        <v>37</v>
      </c>
      <c r="C27" s="52" t="s">
        <v>119</v>
      </c>
      <c r="D27" s="11" t="s">
        <v>229</v>
      </c>
      <c r="E27" s="23">
        <v>2016046015.9899235</v>
      </c>
      <c r="F27" s="22">
        <v>-25043347.835547972</v>
      </c>
      <c r="G27" s="22">
        <v>-56450204.289732121</v>
      </c>
      <c r="H27" s="22">
        <v>-274057247.98178571</v>
      </c>
      <c r="I27" s="22">
        <v>-275503224.12589633</v>
      </c>
      <c r="J27" s="22">
        <v>-702373201.85905755</v>
      </c>
      <c r="K27" s="22">
        <v>-1336853417.4758942</v>
      </c>
      <c r="L27" s="22">
        <v>-667945750.51352465</v>
      </c>
      <c r="M27" s="22">
        <v>41543530.337098584</v>
      </c>
      <c r="N27" s="22">
        <v>341184190.29005945</v>
      </c>
      <c r="O27" s="22">
        <v>360685753.83634019</v>
      </c>
      <c r="P27" s="22">
        <v>361675440.64397264</v>
      </c>
      <c r="Q27" s="22">
        <v>394404701.62495905</v>
      </c>
      <c r="R27" s="22">
        <v>473556058.0741328</v>
      </c>
      <c r="S27" s="22">
        <v>579247622.09819829</v>
      </c>
      <c r="T27" s="22">
        <v>542956252.09747303</v>
      </c>
      <c r="U27" s="22">
        <v>649926334.08672357</v>
      </c>
      <c r="V27" s="22">
        <v>579143114.34033573</v>
      </c>
      <c r="W27" s="22">
        <v>541409824.00596595</v>
      </c>
      <c r="X27" s="22">
        <v>578933823.81565547</v>
      </c>
      <c r="Y27" s="22">
        <v>534454846.07712883</v>
      </c>
      <c r="Z27" s="22">
        <v>694184722.42268085</v>
      </c>
      <c r="AA27" s="22">
        <v>587461626.95077896</v>
      </c>
      <c r="AB27" s="22">
        <v>700909531.14001012</v>
      </c>
      <c r="AC27" s="22">
        <v>677389229.67157114</v>
      </c>
      <c r="AD27" s="22">
        <v>681368216.03904688</v>
      </c>
      <c r="AE27" s="22">
        <v>693420010.69001961</v>
      </c>
      <c r="AF27" s="22">
        <v>680496428.4576745</v>
      </c>
      <c r="AG27" s="22">
        <v>2665880612.2426434</v>
      </c>
    </row>
    <row r="28" spans="2:33" x14ac:dyDescent="0.2">
      <c r="B28" s="14" t="s">
        <v>38</v>
      </c>
      <c r="C28" s="52" t="s">
        <v>120</v>
      </c>
      <c r="D28" s="11" t="s">
        <v>229</v>
      </c>
      <c r="E28" s="23">
        <v>2025284839.0669777</v>
      </c>
      <c r="F28" s="22">
        <v>-25043347.733155273</v>
      </c>
      <c r="G28" s="22">
        <v>-56184216.135388516</v>
      </c>
      <c r="H28" s="22">
        <v>-273513854.80025738</v>
      </c>
      <c r="I28" s="22">
        <v>-279533692.50486922</v>
      </c>
      <c r="J28" s="22">
        <v>-730723680.67475283</v>
      </c>
      <c r="K28" s="22">
        <v>-1378536626.2408721</v>
      </c>
      <c r="L28" s="22">
        <v>-687666951.99645066</v>
      </c>
      <c r="M28" s="22">
        <v>38000527.465259001</v>
      </c>
      <c r="N28" s="22">
        <v>338892823.50613046</v>
      </c>
      <c r="O28" s="22">
        <v>361360616.05241114</v>
      </c>
      <c r="P28" s="22">
        <v>364485180.86004359</v>
      </c>
      <c r="Q28" s="22">
        <v>398666916.84103006</v>
      </c>
      <c r="R28" s="22">
        <v>482131433.29020375</v>
      </c>
      <c r="S28" s="22">
        <v>584272936.3142693</v>
      </c>
      <c r="T28" s="22">
        <v>547737825.31354403</v>
      </c>
      <c r="U28" s="22">
        <v>660681906.30279458</v>
      </c>
      <c r="V28" s="22">
        <v>587945378.55640674</v>
      </c>
      <c r="W28" s="22">
        <v>560055789.22203684</v>
      </c>
      <c r="X28" s="22">
        <v>588122717.03172648</v>
      </c>
      <c r="Y28" s="22">
        <v>550402940.29319978</v>
      </c>
      <c r="Z28" s="22">
        <v>707226662.63875186</v>
      </c>
      <c r="AA28" s="22">
        <v>601031908.16684985</v>
      </c>
      <c r="AB28" s="22">
        <v>711694834.35608113</v>
      </c>
      <c r="AC28" s="22">
        <v>689602326.88764215</v>
      </c>
      <c r="AD28" s="22">
        <v>697892366.25511789</v>
      </c>
      <c r="AE28" s="22">
        <v>711752970.90609062</v>
      </c>
      <c r="AF28" s="22">
        <v>696267215.67374551</v>
      </c>
      <c r="AG28" s="22">
        <v>2741806058.515378</v>
      </c>
    </row>
    <row r="29" spans="2:33" collapsed="1" x14ac:dyDescent="0.2">
      <c r="D29" s="9"/>
      <c r="F29" s="99"/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15"/>
      <c r="AF29" s="15"/>
      <c r="AG29" s="15"/>
    </row>
    <row r="30" spans="2:33" ht="15.75" x14ac:dyDescent="0.25">
      <c r="B30" s="3" t="s">
        <v>240</v>
      </c>
      <c r="C30" s="25"/>
      <c r="D30" s="10"/>
      <c r="E30" s="10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</row>
    <row r="31" spans="2:33" ht="15.75" x14ac:dyDescent="0.25">
      <c r="B31" s="5" t="s">
        <v>114</v>
      </c>
      <c r="C31" s="8"/>
      <c r="D31" s="6" t="s">
        <v>239</v>
      </c>
      <c r="E31" s="6" t="s">
        <v>241</v>
      </c>
      <c r="F31" s="13">
        <v>2023</v>
      </c>
      <c r="G31" s="13">
        <v>2024</v>
      </c>
      <c r="H31" s="13">
        <v>2025</v>
      </c>
      <c r="I31" s="13">
        <v>2026</v>
      </c>
      <c r="J31" s="13">
        <v>2027</v>
      </c>
      <c r="K31" s="13">
        <v>2028</v>
      </c>
      <c r="L31" s="13">
        <v>2029</v>
      </c>
      <c r="M31" s="13">
        <v>2030</v>
      </c>
      <c r="N31" s="13">
        <v>2031</v>
      </c>
      <c r="O31" s="13">
        <v>2032</v>
      </c>
      <c r="P31" s="13">
        <v>2033</v>
      </c>
      <c r="Q31" s="13">
        <v>2034</v>
      </c>
      <c r="R31" s="13">
        <v>2035</v>
      </c>
      <c r="S31" s="13">
        <v>2036</v>
      </c>
      <c r="T31" s="13">
        <v>2037</v>
      </c>
      <c r="U31" s="13">
        <v>2038</v>
      </c>
      <c r="V31" s="13">
        <v>2039</v>
      </c>
      <c r="W31" s="13">
        <v>2040</v>
      </c>
      <c r="X31" s="13">
        <v>2041</v>
      </c>
      <c r="Y31" s="13">
        <v>2042</v>
      </c>
      <c r="Z31" s="13">
        <v>2043</v>
      </c>
      <c r="AA31" s="13">
        <v>2044</v>
      </c>
      <c r="AB31" s="13">
        <v>2045</v>
      </c>
      <c r="AC31" s="13">
        <v>2046</v>
      </c>
      <c r="AD31" s="13">
        <v>2047</v>
      </c>
      <c r="AE31" s="13">
        <v>2048</v>
      </c>
      <c r="AF31" s="13">
        <v>2049</v>
      </c>
      <c r="AG31" s="13">
        <v>2050</v>
      </c>
    </row>
    <row r="32" spans="2:33" x14ac:dyDescent="0.2">
      <c r="B32" s="14" t="s">
        <v>37</v>
      </c>
      <c r="C32" s="52" t="s">
        <v>119</v>
      </c>
      <c r="D32" s="11" t="s">
        <v>229</v>
      </c>
      <c r="E32" s="23">
        <v>4283783793.6900382</v>
      </c>
      <c r="F32" s="22">
        <v>0</v>
      </c>
      <c r="G32" s="22">
        <v>-7015396.369162444</v>
      </c>
      <c r="H32" s="22">
        <v>-436236.51399935968</v>
      </c>
      <c r="I32" s="22">
        <v>-12965078.192229589</v>
      </c>
      <c r="J32" s="22">
        <v>5062399.0157251209</v>
      </c>
      <c r="K32" s="22">
        <v>60706303.108096883</v>
      </c>
      <c r="L32" s="22">
        <v>1409368.8771471903</v>
      </c>
      <c r="M32" s="22">
        <v>75396808.174715057</v>
      </c>
      <c r="N32" s="22">
        <v>377884450.08142775</v>
      </c>
      <c r="O32" s="22">
        <v>397386013.62770844</v>
      </c>
      <c r="P32" s="22">
        <v>398375700.43534088</v>
      </c>
      <c r="Q32" s="22">
        <v>431104961.41632736</v>
      </c>
      <c r="R32" s="22">
        <v>510256317.86550105</v>
      </c>
      <c r="S32" s="22">
        <v>615947881.88956654</v>
      </c>
      <c r="T32" s="22">
        <v>579656511.88884139</v>
      </c>
      <c r="U32" s="22">
        <v>686626593.87809193</v>
      </c>
      <c r="V32" s="22">
        <v>615843374.13170409</v>
      </c>
      <c r="W32" s="22">
        <v>578110083.79733419</v>
      </c>
      <c r="X32" s="22">
        <v>615634083.60702384</v>
      </c>
      <c r="Y32" s="22">
        <v>571155105.86849713</v>
      </c>
      <c r="Z32" s="22">
        <v>730884982.2140491</v>
      </c>
      <c r="AA32" s="22">
        <v>624161886.74214721</v>
      </c>
      <c r="AB32" s="22">
        <v>737609790.93137848</v>
      </c>
      <c r="AC32" s="22">
        <v>714089489.4629395</v>
      </c>
      <c r="AD32" s="22">
        <v>718068475.83041513</v>
      </c>
      <c r="AE32" s="22">
        <v>730120270.48138785</v>
      </c>
      <c r="AF32" s="22">
        <v>717196688.24904287</v>
      </c>
      <c r="AG32" s="22">
        <v>716795408.33216536</v>
      </c>
    </row>
    <row r="33" spans="2:83" x14ac:dyDescent="0.2">
      <c r="B33" s="14" t="s">
        <v>38</v>
      </c>
      <c r="C33" s="52" t="s">
        <v>120</v>
      </c>
      <c r="D33" s="11" t="s">
        <v>229</v>
      </c>
      <c r="E33" s="23">
        <v>4352109955.8669186</v>
      </c>
      <c r="F33" s="22">
        <v>0</v>
      </c>
      <c r="G33" s="22">
        <v>-6749408.369162444</v>
      </c>
      <c r="H33" s="22">
        <v>107156.48600064032</v>
      </c>
      <c r="I33" s="22">
        <v>-13065951.192229589</v>
      </c>
      <c r="J33" s="22">
        <v>2561983.0157251209</v>
      </c>
      <c r="K33" s="22">
        <v>59619352.108096883</v>
      </c>
      <c r="L33" s="22">
        <v>3218740.8771471903</v>
      </c>
      <c r="M33" s="22">
        <v>72972717.174715057</v>
      </c>
      <c r="N33" s="22">
        <v>376547513.08142775</v>
      </c>
      <c r="O33" s="22">
        <v>399015305.62770844</v>
      </c>
      <c r="P33" s="22">
        <v>402139870.43534088</v>
      </c>
      <c r="Q33" s="22">
        <v>436321606.41632736</v>
      </c>
      <c r="R33" s="22">
        <v>519786122.86550105</v>
      </c>
      <c r="S33" s="22">
        <v>621927625.88956654</v>
      </c>
      <c r="T33" s="22">
        <v>585392514.88884139</v>
      </c>
      <c r="U33" s="22">
        <v>698336595.87809193</v>
      </c>
      <c r="V33" s="22">
        <v>625600068.13170409</v>
      </c>
      <c r="W33" s="22">
        <v>597710478.79733419</v>
      </c>
      <c r="X33" s="22">
        <v>625777406.60702384</v>
      </c>
      <c r="Y33" s="22">
        <v>588057629.86849713</v>
      </c>
      <c r="Z33" s="22">
        <v>744881352.2140491</v>
      </c>
      <c r="AA33" s="22">
        <v>638686597.74214721</v>
      </c>
      <c r="AB33" s="22">
        <v>749349523.93137848</v>
      </c>
      <c r="AC33" s="22">
        <v>727257016.4629395</v>
      </c>
      <c r="AD33" s="22">
        <v>735547055.83041513</v>
      </c>
      <c r="AE33" s="22">
        <v>749407660.48138785</v>
      </c>
      <c r="AF33" s="22">
        <v>733921905.24904287</v>
      </c>
      <c r="AG33" s="22">
        <v>735383048.33216536</v>
      </c>
    </row>
    <row r="34" spans="2:83" collapsed="1" x14ac:dyDescent="0.2">
      <c r="D34" s="9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</row>
    <row r="35" spans="2:83" ht="15.75" x14ac:dyDescent="0.25">
      <c r="B35" s="3" t="s">
        <v>242</v>
      </c>
      <c r="C35" s="25"/>
      <c r="D35" s="10"/>
      <c r="E35" s="10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</row>
    <row r="36" spans="2:83" ht="15.75" x14ac:dyDescent="0.25">
      <c r="B36" s="5" t="s">
        <v>114</v>
      </c>
      <c r="C36" s="8"/>
      <c r="D36" s="6" t="s">
        <v>239</v>
      </c>
      <c r="E36" s="6" t="s">
        <v>241</v>
      </c>
      <c r="F36" s="13">
        <v>2023</v>
      </c>
      <c r="G36" s="13">
        <v>2024</v>
      </c>
      <c r="H36" s="13">
        <v>2025</v>
      </c>
      <c r="I36" s="13">
        <v>2026</v>
      </c>
      <c r="J36" s="13">
        <v>2027</v>
      </c>
      <c r="K36" s="13">
        <v>2028</v>
      </c>
      <c r="L36" s="13">
        <v>2029</v>
      </c>
      <c r="M36" s="13">
        <v>2030</v>
      </c>
      <c r="N36" s="13">
        <v>2031</v>
      </c>
      <c r="O36" s="13">
        <v>2032</v>
      </c>
      <c r="P36" s="13">
        <v>2033</v>
      </c>
      <c r="Q36" s="13">
        <v>2034</v>
      </c>
      <c r="R36" s="13">
        <v>2035</v>
      </c>
      <c r="S36" s="13">
        <v>2036</v>
      </c>
      <c r="T36" s="13">
        <v>2037</v>
      </c>
      <c r="U36" s="13">
        <v>2038</v>
      </c>
      <c r="V36" s="13">
        <v>2039</v>
      </c>
      <c r="W36" s="13">
        <v>2040</v>
      </c>
      <c r="X36" s="13">
        <v>2041</v>
      </c>
      <c r="Y36" s="13">
        <v>2042</v>
      </c>
      <c r="Z36" s="13">
        <v>2043</v>
      </c>
      <c r="AA36" s="13">
        <v>2044</v>
      </c>
      <c r="AB36" s="13">
        <v>2045</v>
      </c>
      <c r="AC36" s="13">
        <v>2046</v>
      </c>
      <c r="AD36" s="13">
        <v>2047</v>
      </c>
      <c r="AE36" s="13">
        <v>2048</v>
      </c>
      <c r="AF36" s="13">
        <v>2049</v>
      </c>
      <c r="AG36" s="13">
        <v>2050</v>
      </c>
    </row>
    <row r="37" spans="2:83" x14ac:dyDescent="0.2">
      <c r="B37" s="14" t="s">
        <v>37</v>
      </c>
      <c r="C37" s="52" t="s">
        <v>119</v>
      </c>
      <c r="D37" s="11" t="s">
        <v>229</v>
      </c>
      <c r="E37" s="23">
        <v>-2267737777.7001143</v>
      </c>
      <c r="F37" s="22">
        <v>-25043347.835547972</v>
      </c>
      <c r="G37" s="22">
        <v>-49434807.920569673</v>
      </c>
      <c r="H37" s="22">
        <v>-273621011.46778631</v>
      </c>
      <c r="I37" s="22">
        <v>-262538145.93366671</v>
      </c>
      <c r="J37" s="22">
        <v>-707435600.87478268</v>
      </c>
      <c r="K37" s="22">
        <v>-1397559720.5839911</v>
      </c>
      <c r="L37" s="22">
        <v>-669355119.39067185</v>
      </c>
      <c r="M37" s="22">
        <v>-33853277.837616466</v>
      </c>
      <c r="N37" s="22">
        <v>-36700259.791368298</v>
      </c>
      <c r="O37" s="22">
        <v>-36700259.791368298</v>
      </c>
      <c r="P37" s="22">
        <v>-36700259.791368298</v>
      </c>
      <c r="Q37" s="22">
        <v>-36700259.791368298</v>
      </c>
      <c r="R37" s="22">
        <v>-36700259.791368298</v>
      </c>
      <c r="S37" s="22">
        <v>-36700259.791368298</v>
      </c>
      <c r="T37" s="22">
        <v>-36700259.791368298</v>
      </c>
      <c r="U37" s="22">
        <v>-36700259.791368298</v>
      </c>
      <c r="V37" s="22">
        <v>-36700259.791368298</v>
      </c>
      <c r="W37" s="22">
        <v>-36700259.791368298</v>
      </c>
      <c r="X37" s="22">
        <v>-36700259.791368298</v>
      </c>
      <c r="Y37" s="22">
        <v>-36700259.791368298</v>
      </c>
      <c r="Z37" s="22">
        <v>-36700259.791368298</v>
      </c>
      <c r="AA37" s="22">
        <v>-36700259.791368298</v>
      </c>
      <c r="AB37" s="22">
        <v>-36700259.791368298</v>
      </c>
      <c r="AC37" s="22">
        <v>-36700259.791368298</v>
      </c>
      <c r="AD37" s="22">
        <v>-36700259.791368298</v>
      </c>
      <c r="AE37" s="22">
        <v>-36700259.791368298</v>
      </c>
      <c r="AF37" s="22">
        <v>-36700259.791368298</v>
      </c>
      <c r="AG37" s="22">
        <v>1949085203.9104776</v>
      </c>
    </row>
    <row r="38" spans="2:83" x14ac:dyDescent="0.2">
      <c r="B38" s="14" t="s">
        <v>38</v>
      </c>
      <c r="C38" s="52" t="s">
        <v>120</v>
      </c>
      <c r="D38" s="11" t="s">
        <v>229</v>
      </c>
      <c r="E38" s="23">
        <v>-2326825116.7999396</v>
      </c>
      <c r="F38" s="22">
        <v>-25043347.733155273</v>
      </c>
      <c r="G38" s="22">
        <v>-49434807.766226068</v>
      </c>
      <c r="H38" s="22">
        <v>-273621011.28625804</v>
      </c>
      <c r="I38" s="22">
        <v>-266467741.31263959</v>
      </c>
      <c r="J38" s="22">
        <v>-733285663.69047809</v>
      </c>
      <c r="K38" s="22">
        <v>-1438155978.348969</v>
      </c>
      <c r="L38" s="22">
        <v>-690885692.87359786</v>
      </c>
      <c r="M38" s="22">
        <v>-34972189.709456049</v>
      </c>
      <c r="N38" s="22">
        <v>-37654689.575297311</v>
      </c>
      <c r="O38" s="22">
        <v>-37654689.575297311</v>
      </c>
      <c r="P38" s="22">
        <v>-37654689.575297311</v>
      </c>
      <c r="Q38" s="22">
        <v>-37654689.575297311</v>
      </c>
      <c r="R38" s="22">
        <v>-37654689.575297311</v>
      </c>
      <c r="S38" s="22">
        <v>-37654689.575297311</v>
      </c>
      <c r="T38" s="22">
        <v>-37654689.575297311</v>
      </c>
      <c r="U38" s="22">
        <v>-37654689.575297311</v>
      </c>
      <c r="V38" s="22">
        <v>-37654689.575297311</v>
      </c>
      <c r="W38" s="22">
        <v>-37654689.575297311</v>
      </c>
      <c r="X38" s="22">
        <v>-37654689.575297311</v>
      </c>
      <c r="Y38" s="22">
        <v>-37654689.575297311</v>
      </c>
      <c r="Z38" s="22">
        <v>-37654689.575297311</v>
      </c>
      <c r="AA38" s="22">
        <v>-37654689.575297311</v>
      </c>
      <c r="AB38" s="22">
        <v>-37654689.575297311</v>
      </c>
      <c r="AC38" s="22">
        <v>-37654689.575297311</v>
      </c>
      <c r="AD38" s="22">
        <v>-37654689.575297311</v>
      </c>
      <c r="AE38" s="22">
        <v>-37654689.575297311</v>
      </c>
      <c r="AF38" s="22">
        <v>-37654689.575297311</v>
      </c>
      <c r="AG38" s="22">
        <v>2006423010.1832125</v>
      </c>
    </row>
    <row r="39" spans="2:83" x14ac:dyDescent="0.2">
      <c r="D39" s="9"/>
      <c r="E39" s="9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9"/>
    </row>
    <row r="40" spans="2:83" x14ac:dyDescent="0.2">
      <c r="D40" s="9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</row>
    <row r="41" spans="2:83" ht="20.25" x14ac:dyDescent="0.3">
      <c r="B41" s="4" t="s">
        <v>243</v>
      </c>
      <c r="C41" s="27"/>
      <c r="D41" s="37"/>
      <c r="E41" s="4"/>
      <c r="F41" s="98">
        <v>1</v>
      </c>
      <c r="G41" s="98">
        <v>1</v>
      </c>
      <c r="H41" s="98">
        <v>1</v>
      </c>
      <c r="I41" s="98">
        <v>1</v>
      </c>
      <c r="J41" s="98">
        <v>1</v>
      </c>
      <c r="K41" s="98">
        <v>1</v>
      </c>
      <c r="L41" s="98">
        <v>1</v>
      </c>
      <c r="M41" s="98">
        <v>1</v>
      </c>
      <c r="N41" s="98">
        <v>1</v>
      </c>
      <c r="O41" s="98">
        <v>1</v>
      </c>
      <c r="P41" s="98">
        <v>1</v>
      </c>
      <c r="Q41" s="98">
        <v>1</v>
      </c>
      <c r="R41" s="98">
        <v>1</v>
      </c>
      <c r="S41" s="98">
        <v>1</v>
      </c>
      <c r="T41" s="98">
        <v>1</v>
      </c>
      <c r="U41" s="98">
        <v>1</v>
      </c>
      <c r="V41" s="98">
        <v>1</v>
      </c>
      <c r="W41" s="98">
        <v>1</v>
      </c>
      <c r="X41" s="98">
        <v>1</v>
      </c>
      <c r="Y41" s="98">
        <v>1</v>
      </c>
      <c r="Z41" s="98">
        <v>1</v>
      </c>
      <c r="AA41" s="98">
        <v>1</v>
      </c>
      <c r="AB41" s="98">
        <v>1</v>
      </c>
      <c r="AC41" s="98">
        <v>1</v>
      </c>
      <c r="AD41" s="98">
        <v>1</v>
      </c>
      <c r="AE41" s="96">
        <v>1</v>
      </c>
      <c r="AF41" s="96">
        <v>1</v>
      </c>
      <c r="AG41" s="96">
        <v>1</v>
      </c>
      <c r="AH41" s="4"/>
      <c r="AI41" s="4"/>
      <c r="AJ41" s="4"/>
      <c r="AK41" s="4"/>
    </row>
    <row r="42" spans="2:83" x14ac:dyDescent="0.2">
      <c r="D42" s="9"/>
      <c r="E42" s="103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  <c r="X42" s="99"/>
      <c r="Y42" s="99"/>
      <c r="Z42" s="99"/>
      <c r="AA42" s="99"/>
      <c r="AB42" s="99"/>
      <c r="AC42" s="99"/>
      <c r="AD42" s="99"/>
      <c r="AE42" s="99"/>
      <c r="AF42" s="99"/>
      <c r="AG42" s="99"/>
      <c r="AI42" s="46"/>
      <c r="AJ42" s="46"/>
    </row>
    <row r="43" spans="2:83" ht="15.75" x14ac:dyDescent="0.25">
      <c r="B43" s="3" t="s">
        <v>244</v>
      </c>
      <c r="C43" s="25" t="s">
        <v>245</v>
      </c>
      <c r="D43" s="10"/>
      <c r="E43" s="3">
        <v>2031</v>
      </c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I43" s="3"/>
      <c r="AJ43" s="3"/>
      <c r="AK43" s="3"/>
    </row>
    <row r="44" spans="2:83" ht="15.75" x14ac:dyDescent="0.25">
      <c r="B44" s="5" t="s">
        <v>114</v>
      </c>
      <c r="C44" s="8" t="s">
        <v>246</v>
      </c>
      <c r="D44" s="6" t="s">
        <v>239</v>
      </c>
      <c r="E44" s="13" t="s">
        <v>241</v>
      </c>
      <c r="F44" s="5">
        <v>2023</v>
      </c>
      <c r="G44" s="5">
        <v>2024</v>
      </c>
      <c r="H44" s="5">
        <v>2025</v>
      </c>
      <c r="I44" s="5">
        <v>2026</v>
      </c>
      <c r="J44" s="5">
        <v>2027</v>
      </c>
      <c r="K44" s="5">
        <v>2028</v>
      </c>
      <c r="L44" s="5">
        <v>2029</v>
      </c>
      <c r="M44" s="5">
        <v>2030</v>
      </c>
      <c r="N44" s="5">
        <v>2031</v>
      </c>
      <c r="O44" s="5">
        <v>2032</v>
      </c>
      <c r="P44" s="5">
        <v>2033</v>
      </c>
      <c r="Q44" s="5">
        <v>2034</v>
      </c>
      <c r="R44" s="5">
        <v>2035</v>
      </c>
      <c r="S44" s="5">
        <v>2036</v>
      </c>
      <c r="T44" s="5">
        <v>2037</v>
      </c>
      <c r="U44" s="5">
        <v>2038</v>
      </c>
      <c r="V44" s="5">
        <v>2039</v>
      </c>
      <c r="W44" s="5">
        <v>2040</v>
      </c>
      <c r="X44" s="5">
        <v>2041</v>
      </c>
      <c r="Y44" s="5">
        <v>2042</v>
      </c>
      <c r="Z44" s="5">
        <v>2043</v>
      </c>
      <c r="AA44" s="5">
        <v>2044</v>
      </c>
      <c r="AB44" s="5">
        <v>2045</v>
      </c>
      <c r="AC44" s="5">
        <v>2046</v>
      </c>
      <c r="AD44" s="5">
        <v>2047</v>
      </c>
      <c r="AE44" s="5">
        <v>2048</v>
      </c>
      <c r="AF44" s="5">
        <v>2049</v>
      </c>
      <c r="AG44" s="5">
        <v>2050</v>
      </c>
      <c r="AI44" s="5" t="s">
        <v>247</v>
      </c>
      <c r="AJ44" s="5" t="s">
        <v>248</v>
      </c>
      <c r="AK44" s="5" t="s">
        <v>249</v>
      </c>
      <c r="AM44" s="188"/>
      <c r="AN44" s="188"/>
      <c r="AO44" s="188"/>
      <c r="AP44" s="188"/>
      <c r="AQ44" s="188"/>
      <c r="AR44" s="188"/>
      <c r="AS44" s="188"/>
      <c r="AT44" s="188"/>
      <c r="AU44" s="188"/>
      <c r="AV44" s="188"/>
      <c r="AW44" s="188"/>
      <c r="AX44" s="188"/>
      <c r="AY44" s="188"/>
      <c r="AZ44" s="188"/>
      <c r="BA44" s="188"/>
      <c r="BB44" s="188"/>
      <c r="BC44" s="188"/>
      <c r="BD44" s="188"/>
      <c r="BE44" s="188"/>
      <c r="BF44" s="188"/>
      <c r="BG44" s="188"/>
      <c r="BH44" s="188"/>
      <c r="BI44" s="188"/>
      <c r="BJ44" s="188"/>
      <c r="BK44" s="188"/>
      <c r="BL44" s="188"/>
      <c r="BM44" s="188"/>
      <c r="BN44" s="188"/>
      <c r="BO44" s="188"/>
      <c r="BP44" s="188"/>
      <c r="BQ44" s="188"/>
      <c r="BR44" s="188"/>
      <c r="BS44" s="188"/>
      <c r="BT44" s="188"/>
      <c r="BU44" s="188"/>
      <c r="BV44" s="188"/>
      <c r="BW44" s="188"/>
      <c r="BX44" s="188"/>
      <c r="BY44" s="188"/>
      <c r="BZ44" s="188"/>
      <c r="CA44" s="188"/>
      <c r="CB44" s="188"/>
      <c r="CC44" s="188"/>
      <c r="CD44" s="188"/>
      <c r="CE44" s="188"/>
    </row>
    <row r="45" spans="2:83" x14ac:dyDescent="0.2">
      <c r="B45" s="14" t="s">
        <v>37</v>
      </c>
      <c r="C45" s="14" t="s">
        <v>187</v>
      </c>
      <c r="D45" s="11" t="s">
        <v>229</v>
      </c>
      <c r="E45" s="19">
        <v>-39727472.918053016</v>
      </c>
      <c r="F45" s="17">
        <v>-11299585.940390717</v>
      </c>
      <c r="G45" s="17">
        <v>-17032648.141744062</v>
      </c>
      <c r="H45" s="17">
        <v>-20032628.074801419</v>
      </c>
      <c r="I45" s="17">
        <v>-3797808.5126210786</v>
      </c>
      <c r="J45" s="17">
        <v>-3145698.7533241455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29704419.269170541</v>
      </c>
      <c r="AI45" s="86">
        <v>990147.30897235137</v>
      </c>
      <c r="AJ45" s="86">
        <v>20</v>
      </c>
      <c r="AK45" s="86">
        <v>29704419.269170541</v>
      </c>
      <c r="AM45" s="99"/>
      <c r="AN45" s="99"/>
      <c r="AO45" s="99"/>
      <c r="AP45" s="99"/>
      <c r="AQ45" s="99"/>
      <c r="AR45" s="99"/>
      <c r="AS45" s="99"/>
      <c r="AT45" s="99"/>
      <c r="AU45" s="99"/>
      <c r="AV45" s="99"/>
      <c r="AW45" s="99"/>
      <c r="AX45" s="99"/>
      <c r="AY45" s="99"/>
      <c r="AZ45" s="99"/>
      <c r="BA45" s="99"/>
      <c r="BB45" s="99"/>
      <c r="BC45" s="99"/>
      <c r="BD45" s="99"/>
      <c r="BE45" s="99"/>
      <c r="BF45" s="99"/>
      <c r="BG45" s="99"/>
      <c r="BH45" s="99"/>
      <c r="BI45" s="99"/>
      <c r="BJ45" s="99"/>
      <c r="BK45" s="99"/>
      <c r="BL45" s="99"/>
      <c r="BM45" s="99"/>
      <c r="BN45" s="99"/>
      <c r="BO45" s="99"/>
      <c r="BP45" s="99"/>
      <c r="BQ45" s="99"/>
      <c r="BR45" s="99"/>
      <c r="BS45" s="99"/>
      <c r="BT45" s="99"/>
      <c r="BU45" s="99"/>
      <c r="BV45" s="99"/>
      <c r="BW45" s="99"/>
      <c r="BX45" s="99"/>
      <c r="BY45" s="99"/>
      <c r="BZ45" s="99"/>
      <c r="CA45" s="99"/>
      <c r="CB45" s="99"/>
      <c r="CC45" s="99"/>
      <c r="CD45" s="99"/>
      <c r="CE45" s="99"/>
    </row>
    <row r="46" spans="2:83" x14ac:dyDescent="0.2">
      <c r="B46" s="14" t="s">
        <v>37</v>
      </c>
      <c r="C46" s="14" t="s">
        <v>188</v>
      </c>
      <c r="D46" s="11" t="s">
        <v>229</v>
      </c>
      <c r="E46" s="19">
        <v>-205137680.1974037</v>
      </c>
      <c r="F46" s="17">
        <v>0</v>
      </c>
      <c r="G46" s="17">
        <v>0</v>
      </c>
      <c r="H46" s="17">
        <v>0</v>
      </c>
      <c r="I46" s="143">
        <v>-2001563.1450595085</v>
      </c>
      <c r="J46" s="144">
        <v>-60117611.050356291</v>
      </c>
      <c r="K46" s="144">
        <v>-202730822.82942283</v>
      </c>
      <c r="L46" s="144">
        <v>-85313529.107796714</v>
      </c>
      <c r="M46" s="145">
        <v>-4127767.8955166186</v>
      </c>
      <c r="N46" s="150">
        <v>0</v>
      </c>
      <c r="O46" s="150">
        <v>0</v>
      </c>
      <c r="P46" s="17">
        <v>0</v>
      </c>
      <c r="Q46" s="17">
        <v>0</v>
      </c>
      <c r="R46" s="17">
        <v>0</v>
      </c>
      <c r="S46" s="17">
        <v>0</v>
      </c>
      <c r="T46" s="17">
        <v>0</v>
      </c>
      <c r="U46" s="17">
        <v>0</v>
      </c>
      <c r="V46" s="17">
        <v>0</v>
      </c>
      <c r="W46" s="17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177145647.01407599</v>
      </c>
      <c r="AI46" s="86">
        <v>8857282.3507038001</v>
      </c>
      <c r="AJ46" s="86">
        <v>20</v>
      </c>
      <c r="AK46" s="86">
        <v>177145647.01407599</v>
      </c>
      <c r="AM46" s="99"/>
      <c r="AN46" s="99"/>
      <c r="AO46" s="99"/>
      <c r="AP46" s="99"/>
      <c r="AQ46" s="99"/>
      <c r="AR46" s="99"/>
      <c r="AS46" s="99"/>
      <c r="AT46" s="99"/>
      <c r="AU46" s="99"/>
      <c r="AV46" s="99"/>
      <c r="AW46" s="99"/>
      <c r="AX46" s="99"/>
      <c r="AY46" s="99"/>
      <c r="AZ46" s="99"/>
      <c r="BA46" s="99"/>
      <c r="BB46" s="99"/>
      <c r="BC46" s="99"/>
      <c r="BD46" s="99"/>
      <c r="BE46" s="99"/>
      <c r="BF46" s="99"/>
      <c r="BG46" s="99"/>
      <c r="BH46" s="99"/>
      <c r="BI46" s="99"/>
      <c r="BJ46" s="99"/>
      <c r="BK46" s="99"/>
      <c r="BL46" s="99"/>
      <c r="BM46" s="99"/>
      <c r="BN46" s="99"/>
      <c r="BO46" s="99"/>
      <c r="BP46" s="99"/>
      <c r="BQ46" s="99"/>
      <c r="BR46" s="99"/>
      <c r="BS46" s="99"/>
      <c r="BT46" s="99"/>
      <c r="BU46" s="99"/>
      <c r="BV46" s="99"/>
      <c r="BW46" s="99"/>
      <c r="BX46" s="99"/>
      <c r="BY46" s="99"/>
      <c r="BZ46" s="99"/>
      <c r="CA46" s="99"/>
      <c r="CB46" s="99"/>
      <c r="CC46" s="99"/>
      <c r="CD46" s="99"/>
      <c r="CE46" s="99"/>
    </row>
    <row r="47" spans="2:83" x14ac:dyDescent="0.2">
      <c r="B47" s="14" t="s">
        <v>37</v>
      </c>
      <c r="C47" s="14" t="s">
        <v>189</v>
      </c>
      <c r="D47" s="11" t="s">
        <v>229</v>
      </c>
      <c r="E47" s="19">
        <v>-418849710.5708015</v>
      </c>
      <c r="F47" s="17">
        <v>0</v>
      </c>
      <c r="G47" s="17">
        <v>0</v>
      </c>
      <c r="H47" s="17">
        <v>0</v>
      </c>
      <c r="I47" s="146">
        <v>-5085059.2851834437</v>
      </c>
      <c r="J47" s="140">
        <v>-152731437.44139647</v>
      </c>
      <c r="K47" s="140">
        <v>-380480245.69737881</v>
      </c>
      <c r="L47" s="140">
        <v>-201790961.52004275</v>
      </c>
      <c r="M47" s="147">
        <v>-10486776.0559984</v>
      </c>
      <c r="N47" s="150">
        <v>0</v>
      </c>
      <c r="O47" s="150">
        <v>0</v>
      </c>
      <c r="P47" s="17">
        <v>0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450344688</v>
      </c>
      <c r="AI47" s="86">
        <v>15011489.6</v>
      </c>
      <c r="AJ47" s="86">
        <v>20</v>
      </c>
      <c r="AK47" s="86">
        <v>450344688</v>
      </c>
      <c r="AM47" s="99"/>
      <c r="AN47" s="99"/>
      <c r="AO47" s="99"/>
      <c r="AP47" s="99"/>
      <c r="AQ47" s="99"/>
      <c r="AR47" s="99"/>
      <c r="AS47" s="99"/>
      <c r="AT47" s="99"/>
      <c r="AU47" s="99"/>
      <c r="AV47" s="99"/>
      <c r="AW47" s="99"/>
      <c r="AX47" s="99"/>
      <c r="AY47" s="99"/>
      <c r="AZ47" s="99"/>
      <c r="BA47" s="99"/>
      <c r="BB47" s="99"/>
      <c r="BC47" s="99"/>
      <c r="BD47" s="99"/>
      <c r="BE47" s="99"/>
      <c r="BF47" s="99"/>
      <c r="BG47" s="99"/>
      <c r="BH47" s="99"/>
      <c r="BI47" s="99"/>
      <c r="BJ47" s="99"/>
      <c r="BK47" s="99"/>
      <c r="BL47" s="99"/>
      <c r="BM47" s="99"/>
      <c r="BN47" s="99"/>
      <c r="BO47" s="99"/>
      <c r="BP47" s="99"/>
      <c r="BQ47" s="99"/>
      <c r="BR47" s="99"/>
      <c r="BS47" s="99"/>
      <c r="BT47" s="99"/>
      <c r="BU47" s="99"/>
      <c r="BV47" s="99"/>
      <c r="BW47" s="99"/>
      <c r="BX47" s="99"/>
      <c r="BY47" s="99"/>
      <c r="BZ47" s="99"/>
      <c r="CA47" s="99"/>
      <c r="CB47" s="99"/>
      <c r="CC47" s="99"/>
      <c r="CD47" s="99"/>
      <c r="CE47" s="99"/>
    </row>
    <row r="48" spans="2:83" x14ac:dyDescent="0.2">
      <c r="B48" s="14" t="s">
        <v>37</v>
      </c>
      <c r="C48" s="14" t="s">
        <v>190</v>
      </c>
      <c r="D48" s="11" t="s">
        <v>229</v>
      </c>
      <c r="E48" s="19">
        <v>-122694152.91169734</v>
      </c>
      <c r="F48" s="17">
        <v>0</v>
      </c>
      <c r="G48" s="17">
        <v>0</v>
      </c>
      <c r="H48" s="17">
        <v>-163349999.99999997</v>
      </c>
      <c r="I48" s="17">
        <v>-18150000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108899999.99999999</v>
      </c>
      <c r="AI48" s="86">
        <v>3629999.9999999995</v>
      </c>
      <c r="AJ48" s="86">
        <v>20</v>
      </c>
      <c r="AK48" s="86">
        <v>108899999.99999999</v>
      </c>
      <c r="AM48" s="99"/>
      <c r="AN48" s="99"/>
      <c r="AO48" s="99"/>
      <c r="AP48" s="99"/>
      <c r="AQ48" s="99"/>
      <c r="AR48" s="99"/>
      <c r="AS48" s="99"/>
      <c r="AT48" s="99"/>
      <c r="AU48" s="99"/>
      <c r="AV48" s="99"/>
      <c r="AW48" s="99"/>
      <c r="AX48" s="99"/>
      <c r="AY48" s="99"/>
      <c r="AZ48" s="99"/>
      <c r="BA48" s="99"/>
      <c r="BB48" s="99"/>
      <c r="BC48" s="99"/>
      <c r="BD48" s="99"/>
      <c r="BE48" s="99"/>
      <c r="BF48" s="99"/>
      <c r="BG48" s="99"/>
      <c r="BH48" s="99"/>
      <c r="BI48" s="99"/>
      <c r="BJ48" s="99"/>
      <c r="BK48" s="99"/>
      <c r="BL48" s="99"/>
      <c r="BM48" s="99"/>
      <c r="BN48" s="99"/>
      <c r="BO48" s="99"/>
      <c r="BP48" s="99"/>
      <c r="BQ48" s="99"/>
      <c r="BR48" s="99"/>
      <c r="BS48" s="99"/>
      <c r="BT48" s="99"/>
      <c r="BU48" s="99"/>
      <c r="BV48" s="99"/>
      <c r="BW48" s="99"/>
      <c r="BX48" s="99"/>
      <c r="BY48" s="99"/>
      <c r="BZ48" s="99"/>
      <c r="CA48" s="99"/>
      <c r="CB48" s="99"/>
      <c r="CC48" s="99"/>
      <c r="CD48" s="99"/>
      <c r="CE48" s="99"/>
    </row>
    <row r="49" spans="2:83" x14ac:dyDescent="0.2">
      <c r="B49" s="14" t="s">
        <v>37</v>
      </c>
      <c r="C49" s="14" t="s">
        <v>191</v>
      </c>
      <c r="D49" s="11" t="s">
        <v>229</v>
      </c>
      <c r="E49" s="19">
        <v>-106014305.01157819</v>
      </c>
      <c r="F49" s="17">
        <v>0</v>
      </c>
      <c r="G49" s="17">
        <v>0</v>
      </c>
      <c r="H49" s="17">
        <v>0</v>
      </c>
      <c r="I49" s="151">
        <v>-1034399.5581702887</v>
      </c>
      <c r="J49" s="152">
        <v>-31068532.84256139</v>
      </c>
      <c r="K49" s="152">
        <v>-104770451.07463713</v>
      </c>
      <c r="L49" s="152">
        <v>-44089679.125476338</v>
      </c>
      <c r="M49" s="153">
        <v>-2133213.3826959268</v>
      </c>
      <c r="N49" s="150">
        <v>0</v>
      </c>
      <c r="O49" s="150">
        <v>0</v>
      </c>
      <c r="P49" s="17">
        <v>0</v>
      </c>
      <c r="Q49" s="17">
        <v>0</v>
      </c>
      <c r="R49" s="17">
        <v>0</v>
      </c>
      <c r="S49" s="17">
        <v>0</v>
      </c>
      <c r="T49" s="17">
        <v>0</v>
      </c>
      <c r="U49" s="17">
        <v>0</v>
      </c>
      <c r="V49" s="17">
        <v>0</v>
      </c>
      <c r="W49" s="17">
        <v>0</v>
      </c>
      <c r="X49" s="17">
        <v>0</v>
      </c>
      <c r="Y49" s="17">
        <v>0</v>
      </c>
      <c r="Z49" s="17">
        <v>0</v>
      </c>
      <c r="AA49" s="17">
        <v>0</v>
      </c>
      <c r="AB49" s="17">
        <v>0</v>
      </c>
      <c r="AC49" s="17">
        <v>0</v>
      </c>
      <c r="AD49" s="17">
        <v>0</v>
      </c>
      <c r="AE49" s="17">
        <v>0</v>
      </c>
      <c r="AF49" s="17">
        <v>0</v>
      </c>
      <c r="AG49" s="17">
        <v>91548137.991770521</v>
      </c>
      <c r="AI49" s="86">
        <v>4577406.8995885262</v>
      </c>
      <c r="AJ49" s="86">
        <v>20</v>
      </c>
      <c r="AK49" s="86">
        <v>91548137.991770521</v>
      </c>
      <c r="AM49" s="99"/>
      <c r="AN49" s="99"/>
      <c r="AO49" s="99"/>
      <c r="AP49" s="99"/>
      <c r="AQ49" s="99"/>
      <c r="AR49" s="99"/>
      <c r="AS49" s="99"/>
      <c r="AT49" s="99"/>
      <c r="AU49" s="99"/>
      <c r="AV49" s="99"/>
      <c r="AW49" s="99"/>
      <c r="AX49" s="99"/>
      <c r="AY49" s="99"/>
      <c r="AZ49" s="99"/>
      <c r="BA49" s="99"/>
      <c r="BB49" s="99"/>
      <c r="BC49" s="99"/>
      <c r="BD49" s="99"/>
      <c r="BE49" s="99"/>
      <c r="BF49" s="99"/>
      <c r="BG49" s="99"/>
      <c r="BH49" s="99"/>
      <c r="BI49" s="99"/>
      <c r="BJ49" s="99"/>
      <c r="BK49" s="99"/>
      <c r="BL49" s="99"/>
      <c r="BM49" s="99"/>
      <c r="BN49" s="99"/>
      <c r="BO49" s="99"/>
      <c r="BP49" s="99"/>
      <c r="BQ49" s="99"/>
      <c r="BR49" s="99"/>
      <c r="BS49" s="99"/>
      <c r="BT49" s="99"/>
      <c r="BU49" s="99"/>
      <c r="BV49" s="99"/>
      <c r="BW49" s="99"/>
      <c r="BX49" s="99"/>
      <c r="BY49" s="99"/>
      <c r="BZ49" s="99"/>
      <c r="CA49" s="99"/>
      <c r="CB49" s="99"/>
      <c r="CC49" s="99"/>
      <c r="CD49" s="99"/>
      <c r="CE49" s="99"/>
    </row>
    <row r="50" spans="2:83" x14ac:dyDescent="0.2">
      <c r="B50" s="14" t="s">
        <v>37</v>
      </c>
      <c r="C50" s="14" t="s">
        <v>192</v>
      </c>
      <c r="D50" s="11" t="s">
        <v>229</v>
      </c>
      <c r="E50" s="19">
        <v>-35148626.050552614</v>
      </c>
      <c r="F50" s="17">
        <v>0</v>
      </c>
      <c r="G50" s="17">
        <v>0</v>
      </c>
      <c r="H50" s="17">
        <v>0</v>
      </c>
      <c r="I50" s="17">
        <v>-35908505.957529098</v>
      </c>
      <c r="J50" s="17">
        <v>-29742769.296805304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65651275.254334405</v>
      </c>
      <c r="AI50" s="86">
        <v>0</v>
      </c>
      <c r="AJ50" s="86">
        <v>20</v>
      </c>
      <c r="AK50" s="86">
        <v>65651275.254334405</v>
      </c>
      <c r="AM50" s="99"/>
      <c r="AN50" s="99"/>
      <c r="AO50" s="99"/>
      <c r="AP50" s="99"/>
      <c r="AQ50" s="99"/>
      <c r="AR50" s="99"/>
      <c r="AS50" s="99"/>
      <c r="AT50" s="99"/>
      <c r="AU50" s="99"/>
      <c r="AV50" s="99"/>
      <c r="AW50" s="99"/>
      <c r="AX50" s="99"/>
      <c r="AY50" s="99"/>
      <c r="AZ50" s="99"/>
      <c r="BA50" s="99"/>
      <c r="BB50" s="99"/>
      <c r="BC50" s="99"/>
      <c r="BD50" s="99"/>
      <c r="BE50" s="99"/>
      <c r="BF50" s="99"/>
      <c r="BG50" s="99"/>
      <c r="BH50" s="99"/>
      <c r="BI50" s="99"/>
      <c r="BJ50" s="99"/>
      <c r="BK50" s="99"/>
      <c r="BL50" s="99"/>
      <c r="BM50" s="99"/>
      <c r="BN50" s="99"/>
      <c r="BO50" s="99"/>
      <c r="BP50" s="99"/>
      <c r="BQ50" s="99"/>
      <c r="BR50" s="99"/>
      <c r="BS50" s="99"/>
      <c r="BT50" s="99"/>
      <c r="BU50" s="99"/>
      <c r="BV50" s="99"/>
      <c r="BW50" s="99"/>
      <c r="BX50" s="99"/>
      <c r="BY50" s="99"/>
      <c r="BZ50" s="99"/>
      <c r="CA50" s="99"/>
      <c r="CB50" s="99"/>
      <c r="CC50" s="99"/>
      <c r="CD50" s="99"/>
      <c r="CE50" s="99"/>
    </row>
    <row r="51" spans="2:83" x14ac:dyDescent="0.2">
      <c r="B51" s="14" t="s">
        <v>37</v>
      </c>
      <c r="C51" s="14" t="s">
        <v>194</v>
      </c>
      <c r="D51" s="11" t="s">
        <v>229</v>
      </c>
      <c r="E51" s="19">
        <v>-39770460.449311599</v>
      </c>
      <c r="F51" s="17">
        <v>0</v>
      </c>
      <c r="G51" s="17">
        <v>0</v>
      </c>
      <c r="H51" s="17">
        <v>0</v>
      </c>
      <c r="I51" s="17">
        <v>0</v>
      </c>
      <c r="J51" s="17">
        <v>-66479309.356641352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39887585.613984808</v>
      </c>
      <c r="AI51" s="86">
        <v>1329586.187132827</v>
      </c>
      <c r="AJ51" s="86">
        <v>20</v>
      </c>
      <c r="AK51" s="86">
        <v>39887585.613984808</v>
      </c>
      <c r="AM51" s="99"/>
      <c r="AN51" s="99"/>
      <c r="AO51" s="99"/>
      <c r="AP51" s="99"/>
      <c r="AQ51" s="99"/>
      <c r="AR51" s="99"/>
      <c r="AS51" s="99"/>
      <c r="AT51" s="99"/>
      <c r="AU51" s="99"/>
      <c r="AV51" s="99"/>
      <c r="AW51" s="99"/>
      <c r="AX51" s="99"/>
      <c r="AY51" s="99"/>
      <c r="AZ51" s="99"/>
      <c r="BA51" s="99"/>
      <c r="BB51" s="99"/>
      <c r="BC51" s="99"/>
      <c r="BD51" s="99"/>
      <c r="BE51" s="99"/>
      <c r="BF51" s="99"/>
      <c r="BG51" s="99"/>
      <c r="BH51" s="99"/>
      <c r="BI51" s="99"/>
      <c r="BJ51" s="99"/>
      <c r="BK51" s="99"/>
      <c r="BL51" s="99"/>
      <c r="BM51" s="99"/>
      <c r="BN51" s="99"/>
      <c r="BO51" s="99"/>
      <c r="BP51" s="99"/>
      <c r="BQ51" s="99"/>
      <c r="BR51" s="99"/>
      <c r="BS51" s="99"/>
      <c r="BT51" s="99"/>
      <c r="BU51" s="99"/>
      <c r="BV51" s="99"/>
      <c r="BW51" s="99"/>
      <c r="BX51" s="99"/>
      <c r="BY51" s="99"/>
      <c r="BZ51" s="99"/>
      <c r="CA51" s="99"/>
      <c r="CB51" s="99"/>
      <c r="CC51" s="99"/>
      <c r="CD51" s="99"/>
      <c r="CE51" s="99"/>
    </row>
    <row r="52" spans="2:83" x14ac:dyDescent="0.2">
      <c r="B52" s="14" t="s">
        <v>37</v>
      </c>
      <c r="C52" s="14" t="s">
        <v>195</v>
      </c>
      <c r="D52" s="11" t="s">
        <v>229</v>
      </c>
      <c r="E52" s="19">
        <v>-48320790.81148605</v>
      </c>
      <c r="F52" s="17">
        <v>-13743761.895157255</v>
      </c>
      <c r="G52" s="17">
        <v>-20716923.765086971</v>
      </c>
      <c r="H52" s="17">
        <v>-24365819.406723592</v>
      </c>
      <c r="I52" s="17">
        <v>-4619299.8748997161</v>
      </c>
      <c r="J52" s="17">
        <v>-3826134.4165753685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0</v>
      </c>
      <c r="AG52" s="17">
        <v>36129683.673637733</v>
      </c>
      <c r="AI52" s="86">
        <v>1204322.7891212581</v>
      </c>
      <c r="AJ52" s="86">
        <v>20</v>
      </c>
      <c r="AK52" s="86">
        <v>36129683.673637733</v>
      </c>
      <c r="AM52" s="99"/>
      <c r="AN52" s="99"/>
      <c r="AO52" s="99"/>
      <c r="AP52" s="99"/>
      <c r="AQ52" s="99"/>
      <c r="AR52" s="99"/>
      <c r="AS52" s="99"/>
      <c r="AT52" s="99"/>
      <c r="AU52" s="99"/>
      <c r="AV52" s="99"/>
      <c r="AW52" s="99"/>
      <c r="AX52" s="99"/>
      <c r="AY52" s="99"/>
      <c r="AZ52" s="99"/>
      <c r="BA52" s="99"/>
      <c r="BB52" s="99"/>
      <c r="BC52" s="99"/>
      <c r="BD52" s="99"/>
      <c r="BE52" s="99"/>
      <c r="BF52" s="99"/>
      <c r="BG52" s="99"/>
      <c r="BH52" s="99"/>
      <c r="BI52" s="99"/>
      <c r="BJ52" s="99"/>
      <c r="BK52" s="99"/>
      <c r="BL52" s="99"/>
      <c r="BM52" s="99"/>
      <c r="BN52" s="99"/>
      <c r="BO52" s="99"/>
      <c r="BP52" s="99"/>
      <c r="BQ52" s="99"/>
      <c r="BR52" s="99"/>
      <c r="BS52" s="99"/>
      <c r="BT52" s="99"/>
      <c r="BU52" s="99"/>
      <c r="BV52" s="99"/>
      <c r="BW52" s="99"/>
      <c r="BX52" s="99"/>
      <c r="BY52" s="99"/>
      <c r="BZ52" s="99"/>
      <c r="CA52" s="99"/>
      <c r="CB52" s="99"/>
      <c r="CC52" s="99"/>
      <c r="CD52" s="99"/>
      <c r="CE52" s="99"/>
    </row>
    <row r="53" spans="2:83" x14ac:dyDescent="0.2">
      <c r="B53" s="14" t="s">
        <v>37</v>
      </c>
      <c r="C53" s="14" t="s">
        <v>196</v>
      </c>
      <c r="D53" s="11" t="s">
        <v>229</v>
      </c>
      <c r="E53" s="19">
        <v>-219271675.44836318</v>
      </c>
      <c r="F53" s="17">
        <v>0</v>
      </c>
      <c r="G53" s="17">
        <v>0</v>
      </c>
      <c r="H53" s="17">
        <v>0</v>
      </c>
      <c r="I53" s="143">
        <v>-2139470.9344014907</v>
      </c>
      <c r="J53" s="144">
        <v>-64259717.11427927</v>
      </c>
      <c r="K53" s="144">
        <v>-216698985.50113088</v>
      </c>
      <c r="L53" s="144">
        <v>-91191635.041781276</v>
      </c>
      <c r="M53" s="145">
        <v>-4412171.2863327395</v>
      </c>
      <c r="N53" s="150">
        <v>0</v>
      </c>
      <c r="O53" s="150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189350989.93896282</v>
      </c>
      <c r="AI53" s="86">
        <v>9467549.4969481416</v>
      </c>
      <c r="AJ53" s="86">
        <v>20</v>
      </c>
      <c r="AK53" s="86">
        <v>189350989.93896282</v>
      </c>
      <c r="AM53" s="99"/>
      <c r="AN53" s="99"/>
      <c r="AO53" s="99"/>
      <c r="AP53" s="99"/>
      <c r="AQ53" s="99"/>
      <c r="AR53" s="99"/>
      <c r="AS53" s="99"/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99"/>
      <c r="BE53" s="99"/>
      <c r="BF53" s="99"/>
      <c r="BG53" s="99"/>
      <c r="BH53" s="99"/>
      <c r="BI53" s="99"/>
      <c r="BJ53" s="99"/>
      <c r="BK53" s="99"/>
      <c r="BL53" s="99"/>
      <c r="BM53" s="99"/>
      <c r="BN53" s="99"/>
      <c r="BO53" s="99"/>
      <c r="BP53" s="99"/>
      <c r="BQ53" s="99"/>
      <c r="BR53" s="99"/>
      <c r="BS53" s="99"/>
      <c r="BT53" s="99"/>
      <c r="BU53" s="99"/>
      <c r="BV53" s="99"/>
      <c r="BW53" s="99"/>
      <c r="BX53" s="99"/>
      <c r="BY53" s="99"/>
      <c r="BZ53" s="99"/>
      <c r="CA53" s="99"/>
      <c r="CB53" s="99"/>
      <c r="CC53" s="99"/>
      <c r="CD53" s="99"/>
      <c r="CE53" s="99"/>
    </row>
    <row r="54" spans="2:83" x14ac:dyDescent="0.2">
      <c r="B54" s="14" t="s">
        <v>37</v>
      </c>
      <c r="C54" s="14" t="s">
        <v>197</v>
      </c>
      <c r="D54" s="11" t="s">
        <v>229</v>
      </c>
      <c r="E54" s="19">
        <v>-430826533.55130863</v>
      </c>
      <c r="F54" s="17">
        <v>0</v>
      </c>
      <c r="G54" s="17">
        <v>0</v>
      </c>
      <c r="H54" s="17">
        <v>0</v>
      </c>
      <c r="I54" s="154">
        <v>-5230464.3155964492</v>
      </c>
      <c r="J54" s="17">
        <v>-157098725.62049329</v>
      </c>
      <c r="K54" s="17">
        <v>-391359910.73066056</v>
      </c>
      <c r="L54" s="17">
        <v>-207561085.1806232</v>
      </c>
      <c r="M54" s="19">
        <v>-10786640.798146004</v>
      </c>
      <c r="N54" s="150">
        <v>0</v>
      </c>
      <c r="O54" s="150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463222095.98731172</v>
      </c>
      <c r="AI54" s="86">
        <v>15440736.53291039</v>
      </c>
      <c r="AJ54" s="86">
        <v>20</v>
      </c>
      <c r="AK54" s="86">
        <v>463222095.98731172</v>
      </c>
      <c r="AM54" s="99"/>
      <c r="AN54" s="99"/>
      <c r="AO54" s="99"/>
      <c r="AP54" s="99"/>
      <c r="AQ54" s="99"/>
      <c r="AR54" s="99"/>
      <c r="AS54" s="99"/>
      <c r="AT54" s="99"/>
      <c r="AU54" s="99"/>
      <c r="AV54" s="99"/>
      <c r="AW54" s="99"/>
      <c r="AX54" s="99"/>
      <c r="AY54" s="99"/>
      <c r="AZ54" s="99"/>
      <c r="BA54" s="99"/>
      <c r="BB54" s="99"/>
      <c r="BC54" s="99"/>
      <c r="BD54" s="99"/>
      <c r="BE54" s="99"/>
      <c r="BF54" s="99"/>
      <c r="BG54" s="99"/>
      <c r="BH54" s="99"/>
      <c r="BI54" s="99"/>
      <c r="BJ54" s="99"/>
      <c r="BK54" s="99"/>
      <c r="BL54" s="99"/>
      <c r="BM54" s="99"/>
      <c r="BN54" s="99"/>
      <c r="BO54" s="99"/>
      <c r="BP54" s="99"/>
      <c r="BQ54" s="99"/>
      <c r="BR54" s="99"/>
      <c r="BS54" s="99"/>
      <c r="BT54" s="99"/>
      <c r="BU54" s="99"/>
      <c r="BV54" s="99"/>
      <c r="BW54" s="99"/>
      <c r="BX54" s="99"/>
      <c r="BY54" s="99"/>
      <c r="BZ54" s="99"/>
      <c r="CA54" s="99"/>
      <c r="CB54" s="99"/>
      <c r="CC54" s="99"/>
      <c r="CD54" s="99"/>
      <c r="CE54" s="99"/>
    </row>
    <row r="55" spans="2:83" x14ac:dyDescent="0.2">
      <c r="B55" s="14" t="s">
        <v>37</v>
      </c>
      <c r="C55" s="14" t="s">
        <v>198</v>
      </c>
      <c r="D55" s="11" t="s">
        <v>229</v>
      </c>
      <c r="E55" s="19">
        <v>-94757687.876862809</v>
      </c>
      <c r="F55" s="17">
        <v>0</v>
      </c>
      <c r="G55" s="17">
        <v>0</v>
      </c>
      <c r="H55" s="17">
        <v>0</v>
      </c>
      <c r="I55" s="146">
        <v>-924566.83522436186</v>
      </c>
      <c r="J55" s="140">
        <v>-27769670.683272149</v>
      </c>
      <c r="K55" s="140">
        <v>-93645906.564820156</v>
      </c>
      <c r="L55" s="140">
        <v>-39408229.414951563</v>
      </c>
      <c r="M55" s="147">
        <v>-1906708.4189267778</v>
      </c>
      <c r="N55" s="150">
        <v>0</v>
      </c>
      <c r="O55" s="150">
        <v>0</v>
      </c>
      <c r="P55" s="17">
        <v>0</v>
      </c>
      <c r="Q55" s="17">
        <v>0</v>
      </c>
      <c r="R55" s="17">
        <v>0</v>
      </c>
      <c r="S55" s="17">
        <v>0</v>
      </c>
      <c r="T55" s="17">
        <v>0</v>
      </c>
      <c r="U55" s="17">
        <v>0</v>
      </c>
      <c r="V55" s="17">
        <v>0</v>
      </c>
      <c r="W55" s="17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81827540.958597511</v>
      </c>
      <c r="AI55" s="86">
        <v>4091377.0479298756</v>
      </c>
      <c r="AJ55" s="86">
        <v>20</v>
      </c>
      <c r="AK55" s="86">
        <v>81827540.958597511</v>
      </c>
      <c r="AM55" s="99"/>
      <c r="AN55" s="99"/>
      <c r="AO55" s="99"/>
      <c r="AP55" s="99"/>
      <c r="AQ55" s="99"/>
      <c r="AR55" s="99"/>
      <c r="AS55" s="99"/>
      <c r="AT55" s="99"/>
      <c r="AU55" s="99"/>
      <c r="AV55" s="99"/>
      <c r="AW55" s="99"/>
      <c r="AX55" s="99"/>
      <c r="AY55" s="99"/>
      <c r="AZ55" s="99"/>
      <c r="BA55" s="99"/>
      <c r="BB55" s="99"/>
      <c r="BC55" s="99"/>
      <c r="BD55" s="99"/>
      <c r="BE55" s="99"/>
      <c r="BF55" s="99"/>
      <c r="BG55" s="99"/>
      <c r="BH55" s="99"/>
      <c r="BI55" s="99"/>
      <c r="BJ55" s="99"/>
      <c r="BK55" s="99"/>
      <c r="BL55" s="99"/>
      <c r="BM55" s="99"/>
      <c r="BN55" s="99"/>
      <c r="BO55" s="99"/>
      <c r="BP55" s="99"/>
      <c r="BQ55" s="99"/>
      <c r="BR55" s="99"/>
      <c r="BS55" s="99"/>
      <c r="BT55" s="99"/>
      <c r="BU55" s="99"/>
      <c r="BV55" s="99"/>
      <c r="BW55" s="99"/>
      <c r="BX55" s="99"/>
      <c r="BY55" s="99"/>
      <c r="BZ55" s="99"/>
      <c r="CA55" s="99"/>
      <c r="CB55" s="99"/>
      <c r="CC55" s="99"/>
      <c r="CD55" s="99"/>
      <c r="CE55" s="99"/>
    </row>
    <row r="56" spans="2:83" x14ac:dyDescent="0.2">
      <c r="B56" s="14" t="s">
        <v>37</v>
      </c>
      <c r="C56" s="14" t="s">
        <v>199</v>
      </c>
      <c r="D56" s="11" t="s">
        <v>229</v>
      </c>
      <c r="E56" s="19">
        <v>-28408639.710262112</v>
      </c>
      <c r="F56" s="17">
        <v>0</v>
      </c>
      <c r="G56" s="17">
        <v>0</v>
      </c>
      <c r="H56" s="17">
        <v>0</v>
      </c>
      <c r="I56" s="17">
        <v>-29022807.51498127</v>
      </c>
      <c r="J56" s="17">
        <v>-24039392.485018726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0</v>
      </c>
      <c r="T56" s="17">
        <v>0</v>
      </c>
      <c r="U56" s="17">
        <v>0</v>
      </c>
      <c r="V56" s="17">
        <v>0</v>
      </c>
      <c r="W56" s="17">
        <v>0</v>
      </c>
      <c r="X56" s="17">
        <v>0</v>
      </c>
      <c r="Y56" s="17">
        <v>0</v>
      </c>
      <c r="Z56" s="17">
        <v>0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0</v>
      </c>
      <c r="AG56" s="17">
        <v>53062200</v>
      </c>
      <c r="AI56" s="86">
        <v>0</v>
      </c>
      <c r="AJ56" s="86">
        <v>20</v>
      </c>
      <c r="AK56" s="86">
        <v>53062200</v>
      </c>
      <c r="AM56" s="99"/>
      <c r="AN56" s="99"/>
      <c r="AO56" s="99"/>
      <c r="AP56" s="99"/>
      <c r="AQ56" s="99"/>
      <c r="AR56" s="99"/>
      <c r="AS56" s="99"/>
      <c r="AT56" s="99"/>
      <c r="AU56" s="99"/>
      <c r="AV56" s="99"/>
      <c r="AW56" s="99"/>
      <c r="AX56" s="99"/>
      <c r="AY56" s="99"/>
      <c r="AZ56" s="99"/>
      <c r="BA56" s="99"/>
      <c r="BB56" s="99"/>
      <c r="BC56" s="99"/>
      <c r="BD56" s="99"/>
      <c r="BE56" s="99"/>
      <c r="BF56" s="99"/>
      <c r="BG56" s="99"/>
      <c r="BH56" s="99"/>
      <c r="BI56" s="99"/>
      <c r="BJ56" s="99"/>
      <c r="BK56" s="99"/>
      <c r="BL56" s="99"/>
      <c r="BM56" s="99"/>
      <c r="BN56" s="99"/>
      <c r="BO56" s="99"/>
      <c r="BP56" s="99"/>
      <c r="BQ56" s="99"/>
      <c r="BR56" s="99"/>
      <c r="BS56" s="99"/>
      <c r="BT56" s="99"/>
      <c r="BU56" s="99"/>
      <c r="BV56" s="99"/>
      <c r="BW56" s="99"/>
      <c r="BX56" s="99"/>
      <c r="BY56" s="99"/>
      <c r="BZ56" s="99"/>
      <c r="CA56" s="99"/>
      <c r="CB56" s="99"/>
      <c r="CC56" s="99"/>
      <c r="CD56" s="99"/>
      <c r="CE56" s="99"/>
    </row>
    <row r="57" spans="2:83" x14ac:dyDescent="0.2">
      <c r="B57" s="14" t="s">
        <v>37</v>
      </c>
      <c r="C57" s="14" t="s">
        <v>200</v>
      </c>
      <c r="D57" s="11" t="s">
        <v>229</v>
      </c>
      <c r="E57" s="19">
        <v>-7264572.2531040097</v>
      </c>
      <c r="F57" s="17">
        <v>0</v>
      </c>
      <c r="G57" s="17">
        <v>0</v>
      </c>
      <c r="H57" s="17">
        <v>0</v>
      </c>
      <c r="I57" s="17">
        <v>0</v>
      </c>
      <c r="J57" s="17">
        <v>-7567201.8140589576</v>
      </c>
      <c r="K57" s="17">
        <v>-4884798.1859410433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0</v>
      </c>
      <c r="S57" s="17">
        <v>0</v>
      </c>
      <c r="T57" s="17">
        <v>0</v>
      </c>
      <c r="U57" s="17">
        <v>0</v>
      </c>
      <c r="V57" s="17">
        <v>0</v>
      </c>
      <c r="W57" s="17">
        <v>0</v>
      </c>
      <c r="X57" s="17">
        <v>0</v>
      </c>
      <c r="Y57" s="17">
        <v>0</v>
      </c>
      <c r="Z57" s="17">
        <v>0</v>
      </c>
      <c r="AA57" s="17">
        <v>0</v>
      </c>
      <c r="AB57" s="17">
        <v>0</v>
      </c>
      <c r="AC57" s="17">
        <v>0</v>
      </c>
      <c r="AD57" s="17">
        <v>0</v>
      </c>
      <c r="AE57" s="17">
        <v>0</v>
      </c>
      <c r="AF57" s="17">
        <v>0</v>
      </c>
      <c r="AG57" s="17">
        <v>7471200</v>
      </c>
      <c r="AI57" s="86">
        <v>249040</v>
      </c>
      <c r="AJ57" s="86">
        <v>20</v>
      </c>
      <c r="AK57" s="86">
        <v>7471200</v>
      </c>
      <c r="AM57" s="99"/>
      <c r="AN57" s="99"/>
      <c r="AO57" s="99"/>
      <c r="AP57" s="99"/>
      <c r="AQ57" s="99"/>
      <c r="AR57" s="99"/>
      <c r="AS57" s="99"/>
      <c r="AT57" s="99"/>
      <c r="AU57" s="99"/>
      <c r="AV57" s="99"/>
      <c r="AW57" s="99"/>
      <c r="AX57" s="99"/>
      <c r="AY57" s="99"/>
      <c r="AZ57" s="99"/>
      <c r="BA57" s="99"/>
      <c r="BB57" s="99"/>
      <c r="BC57" s="99"/>
      <c r="BD57" s="99"/>
      <c r="BE57" s="99"/>
      <c r="BF57" s="99"/>
      <c r="BG57" s="99"/>
      <c r="BH57" s="99"/>
      <c r="BI57" s="99"/>
      <c r="BJ57" s="99"/>
      <c r="BK57" s="99"/>
      <c r="BL57" s="99"/>
      <c r="BM57" s="99"/>
      <c r="BN57" s="99"/>
      <c r="BO57" s="99"/>
      <c r="BP57" s="99"/>
      <c r="BQ57" s="99"/>
      <c r="BR57" s="99"/>
      <c r="BS57" s="99"/>
      <c r="BT57" s="99"/>
      <c r="BU57" s="99"/>
      <c r="BV57" s="99"/>
      <c r="BW57" s="99"/>
      <c r="BX57" s="99"/>
      <c r="BY57" s="99"/>
      <c r="BZ57" s="99"/>
      <c r="CA57" s="99"/>
      <c r="CB57" s="99"/>
      <c r="CC57" s="99"/>
      <c r="CD57" s="99"/>
      <c r="CE57" s="99"/>
    </row>
    <row r="58" spans="2:83" x14ac:dyDescent="0.2">
      <c r="B58" s="14" t="s">
        <v>37</v>
      </c>
      <c r="C58" s="14" t="s">
        <v>201</v>
      </c>
      <c r="D58" s="11" t="s">
        <v>229</v>
      </c>
      <c r="E58" s="19">
        <v>-24149967.764328066</v>
      </c>
      <c r="F58" s="17">
        <v>0</v>
      </c>
      <c r="G58" s="17">
        <v>-367600.00000000006</v>
      </c>
      <c r="H58" s="17">
        <v>-6249200.0000000019</v>
      </c>
      <c r="I58" s="17">
        <v>-20953200.000000004</v>
      </c>
      <c r="J58" s="17">
        <v>-8822400.0000000019</v>
      </c>
      <c r="K58" s="17">
        <v>-367600.00000000006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>
        <v>0</v>
      </c>
      <c r="S58" s="17">
        <v>0</v>
      </c>
      <c r="T58" s="17">
        <v>0</v>
      </c>
      <c r="U58" s="17">
        <v>0</v>
      </c>
      <c r="V58" s="17">
        <v>0</v>
      </c>
      <c r="W58" s="17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7">
        <v>0</v>
      </c>
      <c r="AD58" s="17">
        <v>0</v>
      </c>
      <c r="AE58" s="17">
        <v>0</v>
      </c>
      <c r="AF58" s="17">
        <v>0</v>
      </c>
      <c r="AG58" s="17">
        <v>18380000.000000004</v>
      </c>
      <c r="AI58" s="86">
        <v>919000.00000000023</v>
      </c>
      <c r="AJ58" s="86">
        <v>20</v>
      </c>
      <c r="AK58" s="86">
        <v>18380000.000000004</v>
      </c>
      <c r="AM58" s="99"/>
      <c r="AN58" s="99"/>
      <c r="AO58" s="99"/>
      <c r="AP58" s="99"/>
      <c r="AQ58" s="99"/>
      <c r="AR58" s="99"/>
      <c r="AS58" s="99"/>
      <c r="AT58" s="99"/>
      <c r="AU58" s="99"/>
      <c r="AV58" s="99"/>
      <c r="AW58" s="99"/>
      <c r="AX58" s="99"/>
      <c r="AY58" s="99"/>
      <c r="AZ58" s="99"/>
      <c r="BA58" s="99"/>
      <c r="BB58" s="99"/>
      <c r="BC58" s="99"/>
      <c r="BD58" s="99"/>
      <c r="BE58" s="99"/>
      <c r="BF58" s="99"/>
      <c r="BG58" s="99"/>
      <c r="BH58" s="99"/>
      <c r="BI58" s="99"/>
      <c r="BJ58" s="99"/>
      <c r="BK58" s="99"/>
      <c r="BL58" s="99"/>
      <c r="BM58" s="99"/>
      <c r="BN58" s="99"/>
      <c r="BO58" s="99"/>
      <c r="BP58" s="99"/>
      <c r="BQ58" s="99"/>
      <c r="BR58" s="99"/>
      <c r="BS58" s="99"/>
      <c r="BT58" s="99"/>
      <c r="BU58" s="99"/>
      <c r="BV58" s="99"/>
      <c r="BW58" s="99"/>
      <c r="BX58" s="99"/>
      <c r="BY58" s="99"/>
      <c r="BZ58" s="99"/>
      <c r="CA58" s="99"/>
      <c r="CB58" s="99"/>
      <c r="CC58" s="99"/>
      <c r="CD58" s="99"/>
      <c r="CE58" s="99"/>
    </row>
    <row r="59" spans="2:83" x14ac:dyDescent="0.2">
      <c r="B59" s="14" t="s">
        <v>37</v>
      </c>
      <c r="C59" s="14" t="s">
        <v>202</v>
      </c>
      <c r="D59" s="11" t="s">
        <v>229</v>
      </c>
      <c r="E59" s="19">
        <v>-166659190.875431</v>
      </c>
      <c r="F59" s="17">
        <v>0</v>
      </c>
      <c r="G59" s="17">
        <v>-2621000.0000000005</v>
      </c>
      <c r="H59" s="17">
        <v>-52420000.000000007</v>
      </c>
      <c r="I59" s="17">
        <v>-133671000.00000001</v>
      </c>
      <c r="J59" s="17">
        <v>-70767000.000000015</v>
      </c>
      <c r="K59" s="17">
        <v>-2621000.0000000005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>
        <v>0</v>
      </c>
      <c r="S59" s="17">
        <v>0</v>
      </c>
      <c r="T59" s="17">
        <v>0</v>
      </c>
      <c r="U59" s="17">
        <v>0</v>
      </c>
      <c r="V59" s="17">
        <v>0</v>
      </c>
      <c r="W59" s="17">
        <v>0</v>
      </c>
      <c r="X59" s="17">
        <v>0</v>
      </c>
      <c r="Y59" s="17">
        <v>0</v>
      </c>
      <c r="Z59" s="17">
        <v>0</v>
      </c>
      <c r="AA59" s="17">
        <v>0</v>
      </c>
      <c r="AB59" s="17">
        <v>0</v>
      </c>
      <c r="AC59" s="17">
        <v>0</v>
      </c>
      <c r="AD59" s="17">
        <v>0</v>
      </c>
      <c r="AE59" s="17">
        <v>0</v>
      </c>
      <c r="AF59" s="17">
        <v>0</v>
      </c>
      <c r="AG59" s="17">
        <v>157260000.00000006</v>
      </c>
      <c r="AI59" s="86">
        <v>5242000.0000000009</v>
      </c>
      <c r="AJ59" s="86">
        <v>20</v>
      </c>
      <c r="AK59" s="86">
        <v>157260000.00000006</v>
      </c>
      <c r="AM59" s="99"/>
      <c r="AN59" s="99"/>
      <c r="AO59" s="99"/>
      <c r="AP59" s="99"/>
      <c r="AQ59" s="99"/>
      <c r="AR59" s="99"/>
      <c r="AS59" s="99"/>
      <c r="AT59" s="99"/>
      <c r="AU59" s="99"/>
      <c r="AV59" s="99"/>
      <c r="AW59" s="99"/>
      <c r="AX59" s="99"/>
      <c r="AY59" s="99"/>
      <c r="AZ59" s="99"/>
      <c r="BA59" s="99"/>
      <c r="BB59" s="99"/>
      <c r="BC59" s="99"/>
      <c r="BD59" s="99"/>
      <c r="BE59" s="99"/>
      <c r="BF59" s="99"/>
      <c r="BG59" s="99"/>
      <c r="BH59" s="99"/>
      <c r="BI59" s="99"/>
      <c r="BJ59" s="99"/>
      <c r="BK59" s="99"/>
      <c r="BL59" s="99"/>
      <c r="BM59" s="99"/>
      <c r="BN59" s="99"/>
      <c r="BO59" s="99"/>
      <c r="BP59" s="99"/>
      <c r="BQ59" s="99"/>
      <c r="BR59" s="99"/>
      <c r="BS59" s="99"/>
      <c r="BT59" s="99"/>
      <c r="BU59" s="99"/>
      <c r="BV59" s="99"/>
      <c r="BW59" s="99"/>
      <c r="BX59" s="99"/>
      <c r="BY59" s="99"/>
      <c r="BZ59" s="99"/>
      <c r="CA59" s="99"/>
      <c r="CB59" s="99"/>
      <c r="CC59" s="99"/>
      <c r="CD59" s="99"/>
      <c r="CE59" s="99"/>
    </row>
    <row r="60" spans="2:83" x14ac:dyDescent="0.2">
      <c r="B60" s="14" t="s">
        <v>37</v>
      </c>
      <c r="C60" s="14" t="s">
        <v>203</v>
      </c>
      <c r="D60" s="11" t="s">
        <v>229</v>
      </c>
      <c r="E60" s="19">
        <v>0</v>
      </c>
      <c r="F60" s="17"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0</v>
      </c>
      <c r="S60" s="17">
        <v>0</v>
      </c>
      <c r="T60" s="17">
        <v>0</v>
      </c>
      <c r="U60" s="17">
        <v>0</v>
      </c>
      <c r="V60" s="17">
        <v>0</v>
      </c>
      <c r="W60" s="17">
        <v>0</v>
      </c>
      <c r="X60" s="17">
        <v>0</v>
      </c>
      <c r="Y60" s="17">
        <v>0</v>
      </c>
      <c r="Z60" s="17">
        <v>0</v>
      </c>
      <c r="AA60" s="17">
        <v>0</v>
      </c>
      <c r="AB60" s="17">
        <v>0</v>
      </c>
      <c r="AC60" s="17">
        <v>0</v>
      </c>
      <c r="AD60" s="17">
        <v>0</v>
      </c>
      <c r="AE60" s="17">
        <v>0</v>
      </c>
      <c r="AF60" s="17">
        <v>0</v>
      </c>
      <c r="AG60" s="17">
        <v>0</v>
      </c>
      <c r="AI60" s="86">
        <v>0</v>
      </c>
      <c r="AJ60" s="86">
        <v>20</v>
      </c>
      <c r="AK60" s="86">
        <v>0</v>
      </c>
      <c r="AM60" s="99"/>
      <c r="AN60" s="99"/>
      <c r="AO60" s="99"/>
      <c r="AP60" s="99"/>
      <c r="AQ60" s="99"/>
      <c r="AR60" s="99"/>
      <c r="AS60" s="99"/>
      <c r="AT60" s="99"/>
      <c r="AU60" s="99"/>
      <c r="AV60" s="99"/>
      <c r="AW60" s="99"/>
      <c r="AX60" s="99"/>
      <c r="AY60" s="99"/>
      <c r="AZ60" s="99"/>
      <c r="BA60" s="99"/>
      <c r="BB60" s="99"/>
      <c r="BC60" s="99"/>
      <c r="BD60" s="99"/>
      <c r="BE60" s="99"/>
      <c r="BF60" s="99"/>
      <c r="BG60" s="99"/>
      <c r="BH60" s="99"/>
      <c r="BI60" s="99"/>
      <c r="BJ60" s="99"/>
      <c r="BK60" s="99"/>
      <c r="BL60" s="99"/>
      <c r="BM60" s="99"/>
      <c r="BN60" s="99"/>
      <c r="BO60" s="99"/>
      <c r="BP60" s="99"/>
      <c r="BQ60" s="99"/>
      <c r="BR60" s="99"/>
      <c r="BS60" s="99"/>
      <c r="BT60" s="99"/>
      <c r="BU60" s="99"/>
      <c r="BV60" s="99"/>
      <c r="BW60" s="99"/>
      <c r="BX60" s="99"/>
      <c r="BY60" s="99"/>
      <c r="BZ60" s="99"/>
      <c r="CA60" s="99"/>
      <c r="CB60" s="99"/>
      <c r="CC60" s="99"/>
      <c r="CD60" s="99"/>
      <c r="CE60" s="99"/>
    </row>
    <row r="61" spans="2:83" x14ac:dyDescent="0.2">
      <c r="B61" s="14" t="s">
        <v>37</v>
      </c>
      <c r="C61" s="14" t="s">
        <v>204</v>
      </c>
      <c r="D61" s="11" t="s">
        <v>229</v>
      </c>
      <c r="E61" s="19">
        <v>-9855147.0400575045</v>
      </c>
      <c r="F61" s="17">
        <v>0</v>
      </c>
      <c r="G61" s="17">
        <v>-8696636.0137386378</v>
      </c>
      <c r="H61" s="17">
        <v>-7203363.9862613659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15900000.000000004</v>
      </c>
      <c r="AI61" s="86">
        <v>0</v>
      </c>
      <c r="AJ61" s="86">
        <v>20</v>
      </c>
      <c r="AK61" s="86">
        <v>15900000.000000004</v>
      </c>
      <c r="AM61" s="99"/>
      <c r="AN61" s="99"/>
      <c r="AO61" s="99"/>
      <c r="AP61" s="99"/>
      <c r="AQ61" s="99"/>
      <c r="AR61" s="99"/>
      <c r="AS61" s="99"/>
      <c r="AT61" s="99"/>
      <c r="AU61" s="99"/>
      <c r="AV61" s="99"/>
      <c r="AW61" s="99"/>
      <c r="AX61" s="99"/>
      <c r="AY61" s="99"/>
      <c r="AZ61" s="99"/>
      <c r="BA61" s="99"/>
      <c r="BB61" s="99"/>
      <c r="BC61" s="99"/>
      <c r="BD61" s="99"/>
      <c r="BE61" s="99"/>
      <c r="BF61" s="99"/>
      <c r="BG61" s="99"/>
      <c r="BH61" s="99"/>
      <c r="BI61" s="99"/>
      <c r="BJ61" s="99"/>
      <c r="BK61" s="99"/>
      <c r="BL61" s="99"/>
      <c r="BM61" s="99"/>
      <c r="BN61" s="99"/>
      <c r="BO61" s="99"/>
      <c r="BP61" s="99"/>
      <c r="BQ61" s="99"/>
      <c r="BR61" s="99"/>
      <c r="BS61" s="99"/>
      <c r="BT61" s="99"/>
      <c r="BU61" s="99"/>
      <c r="BV61" s="99"/>
      <c r="BW61" s="99"/>
      <c r="BX61" s="99"/>
      <c r="BY61" s="99"/>
      <c r="BZ61" s="99"/>
      <c r="CA61" s="99"/>
      <c r="CB61" s="99"/>
      <c r="CC61" s="99"/>
      <c r="CD61" s="99"/>
      <c r="CE61" s="99"/>
    </row>
    <row r="62" spans="2:83" x14ac:dyDescent="0.2">
      <c r="B62" s="14" t="s">
        <v>37</v>
      </c>
      <c r="C62" s="14" t="s">
        <v>205</v>
      </c>
      <c r="D62" s="11" t="s">
        <v>229</v>
      </c>
      <c r="E62" s="19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I62" s="86">
        <v>0</v>
      </c>
      <c r="AJ62" s="86">
        <v>20</v>
      </c>
      <c r="AK62" s="86">
        <v>0</v>
      </c>
      <c r="AM62" s="99"/>
      <c r="AN62" s="99"/>
      <c r="AO62" s="99"/>
      <c r="AP62" s="99"/>
      <c r="AQ62" s="99"/>
      <c r="AR62" s="99"/>
      <c r="AS62" s="99"/>
      <c r="AT62" s="99"/>
      <c r="AU62" s="99"/>
      <c r="AV62" s="99"/>
      <c r="AW62" s="99"/>
      <c r="AX62" s="99"/>
      <c r="AY62" s="99"/>
      <c r="AZ62" s="99"/>
      <c r="BA62" s="99"/>
      <c r="BB62" s="99"/>
      <c r="BC62" s="99"/>
      <c r="BD62" s="99"/>
      <c r="BE62" s="99"/>
      <c r="BF62" s="99"/>
      <c r="BG62" s="99"/>
      <c r="BH62" s="99"/>
      <c r="BI62" s="99"/>
      <c r="BJ62" s="99"/>
      <c r="BK62" s="99"/>
      <c r="BL62" s="99"/>
      <c r="BM62" s="99"/>
      <c r="BN62" s="99"/>
      <c r="BO62" s="99"/>
      <c r="BP62" s="99"/>
      <c r="BQ62" s="99"/>
      <c r="BR62" s="99"/>
      <c r="BS62" s="99"/>
      <c r="BT62" s="99"/>
      <c r="BU62" s="99"/>
      <c r="BV62" s="99"/>
      <c r="BW62" s="99"/>
      <c r="BX62" s="99"/>
      <c r="BY62" s="99"/>
      <c r="BZ62" s="99"/>
      <c r="CA62" s="99"/>
      <c r="CB62" s="99"/>
      <c r="CC62" s="99"/>
      <c r="CD62" s="99"/>
      <c r="CE62" s="99"/>
    </row>
    <row r="63" spans="2:83" x14ac:dyDescent="0.2">
      <c r="B63" s="14"/>
      <c r="C63" s="14"/>
      <c r="D63" s="11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I63" s="86"/>
      <c r="AJ63" s="86"/>
      <c r="AK63" s="86"/>
      <c r="AM63" s="99"/>
      <c r="AN63" s="99"/>
      <c r="AO63" s="99"/>
      <c r="AP63" s="99"/>
      <c r="AQ63" s="99"/>
      <c r="AR63" s="99"/>
      <c r="AS63" s="99"/>
      <c r="AT63" s="99"/>
      <c r="AU63" s="99"/>
      <c r="AV63" s="99"/>
      <c r="AW63" s="99"/>
      <c r="AX63" s="99"/>
      <c r="AY63" s="99"/>
      <c r="AZ63" s="99"/>
      <c r="BA63" s="99"/>
      <c r="BB63" s="99"/>
      <c r="BC63" s="99"/>
      <c r="BD63" s="99"/>
      <c r="BE63" s="99"/>
      <c r="BF63" s="99"/>
      <c r="BG63" s="99"/>
      <c r="BH63" s="99"/>
      <c r="BI63" s="99"/>
      <c r="BJ63" s="99"/>
      <c r="BK63" s="99"/>
      <c r="BL63" s="99"/>
      <c r="BM63" s="99"/>
      <c r="BN63" s="99"/>
      <c r="BO63" s="99"/>
      <c r="BP63" s="99"/>
      <c r="BQ63" s="99"/>
      <c r="BR63" s="99"/>
      <c r="BS63" s="99"/>
      <c r="BT63" s="99"/>
      <c r="BU63" s="99"/>
      <c r="BV63" s="99"/>
      <c r="BW63" s="99"/>
      <c r="BX63" s="99"/>
      <c r="BY63" s="99"/>
      <c r="BZ63" s="99"/>
      <c r="CA63" s="99"/>
      <c r="CB63" s="99"/>
      <c r="CC63" s="99"/>
      <c r="CD63" s="99"/>
      <c r="CE63" s="99"/>
    </row>
    <row r="64" spans="2:83" x14ac:dyDescent="0.2">
      <c r="B64" s="14" t="s">
        <v>38</v>
      </c>
      <c r="C64" s="14" t="s">
        <v>187</v>
      </c>
      <c r="D64" s="11" t="s">
        <v>229</v>
      </c>
      <c r="E64" s="19">
        <v>-39727472.558057226</v>
      </c>
      <c r="F64" s="17">
        <v>-11299585.837998018</v>
      </c>
      <c r="G64" s="17">
        <v>-17032647.987400457</v>
      </c>
      <c r="H64" s="17">
        <v>-20032627.8932731</v>
      </c>
      <c r="I64" s="17">
        <v>-3797808.4782067318</v>
      </c>
      <c r="J64" s="17">
        <v>-3145698.724818978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29704419.000000004</v>
      </c>
      <c r="AI64" s="86">
        <v>990147.30000000016</v>
      </c>
      <c r="AJ64" s="86">
        <v>20</v>
      </c>
      <c r="AK64" s="86">
        <v>29704419.000000004</v>
      </c>
      <c r="AM64" s="99"/>
      <c r="AN64" s="99"/>
      <c r="AO64" s="99"/>
      <c r="AP64" s="99"/>
      <c r="AQ64" s="99"/>
      <c r="AR64" s="99"/>
      <c r="AS64" s="99"/>
      <c r="AT64" s="99"/>
      <c r="AU64" s="99"/>
      <c r="AV64" s="99"/>
      <c r="AW64" s="99"/>
      <c r="AX64" s="99"/>
      <c r="AY64" s="99"/>
      <c r="AZ64" s="99"/>
      <c r="BA64" s="99"/>
      <c r="BB64" s="99"/>
      <c r="BC64" s="99"/>
      <c r="BD64" s="99"/>
      <c r="BE64" s="99"/>
      <c r="BF64" s="99"/>
      <c r="BG64" s="99"/>
      <c r="BH64" s="99"/>
      <c r="BI64" s="99"/>
      <c r="BJ64" s="99"/>
      <c r="BK64" s="99"/>
      <c r="BL64" s="99"/>
      <c r="BM64" s="99"/>
      <c r="BN64" s="99"/>
      <c r="BO64" s="99"/>
      <c r="BP64" s="99"/>
      <c r="BQ64" s="99"/>
      <c r="BR64" s="99"/>
      <c r="BS64" s="99"/>
      <c r="BT64" s="99"/>
      <c r="BU64" s="99"/>
      <c r="BV64" s="99"/>
      <c r="BW64" s="99"/>
      <c r="BX64" s="99"/>
      <c r="BY64" s="99"/>
      <c r="BZ64" s="99"/>
      <c r="CA64" s="99"/>
      <c r="CB64" s="99"/>
      <c r="CC64" s="99"/>
      <c r="CD64" s="99"/>
      <c r="CE64" s="99"/>
    </row>
    <row r="65" spans="2:83" x14ac:dyDescent="0.2">
      <c r="B65" s="14" t="s">
        <v>38</v>
      </c>
      <c r="C65" s="14" t="s">
        <v>188</v>
      </c>
      <c r="D65" s="11" t="s">
        <v>229</v>
      </c>
      <c r="E65" s="19">
        <v>-205137680.18110344</v>
      </c>
      <c r="F65" s="17">
        <v>0</v>
      </c>
      <c r="G65" s="17">
        <v>0</v>
      </c>
      <c r="H65" s="17">
        <v>0</v>
      </c>
      <c r="I65" s="143">
        <v>-2001563.1449004642</v>
      </c>
      <c r="J65" s="144">
        <v>-60117611.045579344</v>
      </c>
      <c r="K65" s="144">
        <v>-202730822.81331384</v>
      </c>
      <c r="L65" s="144">
        <v>-85313529.101017699</v>
      </c>
      <c r="M65" s="145">
        <v>-4127767.8951886264</v>
      </c>
      <c r="N65" s="150">
        <v>0</v>
      </c>
      <c r="O65" s="150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177145647</v>
      </c>
      <c r="AI65" s="86">
        <v>8857282.3499999996</v>
      </c>
      <c r="AJ65" s="86">
        <v>20</v>
      </c>
      <c r="AK65" s="86">
        <v>177145647</v>
      </c>
      <c r="AM65" s="99"/>
      <c r="AN65" s="99"/>
      <c r="AO65" s="99"/>
      <c r="AP65" s="99"/>
      <c r="AQ65" s="99"/>
      <c r="AR65" s="99"/>
      <c r="AS65" s="99"/>
      <c r="AT65" s="99"/>
      <c r="AU65" s="99"/>
      <c r="AV65" s="99"/>
      <c r="AW65" s="99"/>
      <c r="AX65" s="99"/>
      <c r="AY65" s="99"/>
      <c r="AZ65" s="99"/>
      <c r="BA65" s="99"/>
      <c r="BB65" s="99"/>
      <c r="BC65" s="99"/>
      <c r="BD65" s="99"/>
      <c r="BE65" s="99"/>
      <c r="BF65" s="99"/>
      <c r="BG65" s="99"/>
      <c r="BH65" s="99"/>
      <c r="BI65" s="99"/>
      <c r="BJ65" s="99"/>
      <c r="BK65" s="99"/>
      <c r="BL65" s="99"/>
      <c r="BM65" s="99"/>
      <c r="BN65" s="99"/>
      <c r="BO65" s="99"/>
      <c r="BP65" s="99"/>
      <c r="BQ65" s="99"/>
      <c r="BR65" s="99"/>
      <c r="BS65" s="99"/>
      <c r="BT65" s="99"/>
      <c r="BU65" s="99"/>
      <c r="BV65" s="99"/>
      <c r="BW65" s="99"/>
      <c r="BX65" s="99"/>
      <c r="BY65" s="99"/>
      <c r="BZ65" s="99"/>
      <c r="CA65" s="99"/>
      <c r="CB65" s="99"/>
      <c r="CC65" s="99"/>
      <c r="CD65" s="99"/>
      <c r="CE65" s="99"/>
    </row>
    <row r="66" spans="2:83" x14ac:dyDescent="0.2">
      <c r="B66" s="14" t="s">
        <v>38</v>
      </c>
      <c r="C66" s="14" t="s">
        <v>189</v>
      </c>
      <c r="D66" s="11" t="s">
        <v>229</v>
      </c>
      <c r="E66" s="19">
        <v>-463539890.96835428</v>
      </c>
      <c r="F66" s="17">
        <v>0</v>
      </c>
      <c r="G66" s="17">
        <v>0</v>
      </c>
      <c r="H66" s="17">
        <v>0</v>
      </c>
      <c r="I66" s="146">
        <v>-5627621.9539683955</v>
      </c>
      <c r="J66" s="140">
        <v>-169027486.64322531</v>
      </c>
      <c r="K66" s="140">
        <v>-421076503.46904743</v>
      </c>
      <c r="L66" s="140">
        <v>-223321535.00578454</v>
      </c>
      <c r="M66" s="147">
        <v>-11605687.927974217</v>
      </c>
      <c r="N66" s="150">
        <v>0</v>
      </c>
      <c r="O66" s="150">
        <v>0</v>
      </c>
      <c r="P66" s="17">
        <v>0</v>
      </c>
      <c r="Q66" s="17">
        <v>0</v>
      </c>
      <c r="R66" s="17">
        <v>0</v>
      </c>
      <c r="S66" s="17">
        <v>0</v>
      </c>
      <c r="T66" s="17">
        <v>0</v>
      </c>
      <c r="U66" s="17">
        <v>0</v>
      </c>
      <c r="V66" s="17">
        <v>0</v>
      </c>
      <c r="W66" s="17">
        <v>0</v>
      </c>
      <c r="X66" s="17">
        <v>0</v>
      </c>
      <c r="Y66" s="17">
        <v>0</v>
      </c>
      <c r="Z66" s="17">
        <v>0</v>
      </c>
      <c r="AA66" s="17">
        <v>0</v>
      </c>
      <c r="AB66" s="17">
        <v>0</v>
      </c>
      <c r="AC66" s="17">
        <v>0</v>
      </c>
      <c r="AD66" s="17">
        <v>0</v>
      </c>
      <c r="AE66" s="17">
        <v>0</v>
      </c>
      <c r="AF66" s="17">
        <v>0</v>
      </c>
      <c r="AG66" s="17">
        <v>498395300.99999994</v>
      </c>
      <c r="AI66" s="86">
        <v>16613176.699999997</v>
      </c>
      <c r="AJ66" s="86">
        <v>20</v>
      </c>
      <c r="AK66" s="86">
        <v>498395300.99999994</v>
      </c>
      <c r="AM66" s="99"/>
      <c r="AN66" s="99"/>
      <c r="AO66" s="99"/>
      <c r="AP66" s="99"/>
      <c r="AQ66" s="99"/>
      <c r="AR66" s="99"/>
      <c r="AS66" s="99"/>
      <c r="AT66" s="99"/>
      <c r="AU66" s="99"/>
      <c r="AV66" s="99"/>
      <c r="AW66" s="99"/>
      <c r="AX66" s="99"/>
      <c r="AY66" s="99"/>
      <c r="AZ66" s="99"/>
      <c r="BA66" s="99"/>
      <c r="BB66" s="99"/>
      <c r="BC66" s="99"/>
      <c r="BD66" s="99"/>
      <c r="BE66" s="99"/>
      <c r="BF66" s="99"/>
      <c r="BG66" s="99"/>
      <c r="BH66" s="99"/>
      <c r="BI66" s="99"/>
      <c r="BJ66" s="99"/>
      <c r="BK66" s="99"/>
      <c r="BL66" s="99"/>
      <c r="BM66" s="99"/>
      <c r="BN66" s="99"/>
      <c r="BO66" s="99"/>
      <c r="BP66" s="99"/>
      <c r="BQ66" s="99"/>
      <c r="BR66" s="99"/>
      <c r="BS66" s="99"/>
      <c r="BT66" s="99"/>
      <c r="BU66" s="99"/>
      <c r="BV66" s="99"/>
      <c r="BW66" s="99"/>
      <c r="BX66" s="99"/>
      <c r="BY66" s="99"/>
      <c r="BZ66" s="99"/>
      <c r="CA66" s="99"/>
      <c r="CB66" s="99"/>
      <c r="CC66" s="99"/>
      <c r="CD66" s="99"/>
      <c r="CE66" s="99"/>
    </row>
    <row r="67" spans="2:83" x14ac:dyDescent="0.2">
      <c r="B67" s="14" t="s">
        <v>38</v>
      </c>
      <c r="C67" s="14" t="s">
        <v>190</v>
      </c>
      <c r="D67" s="11" t="s">
        <v>229</v>
      </c>
      <c r="E67" s="19">
        <v>-122694152.9116974</v>
      </c>
      <c r="F67" s="17">
        <v>0</v>
      </c>
      <c r="G67" s="17">
        <v>0</v>
      </c>
      <c r="H67" s="17">
        <v>-163350000</v>
      </c>
      <c r="I67" s="17">
        <v>-18150000.000000004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108900000</v>
      </c>
      <c r="AI67" s="86">
        <v>3630000</v>
      </c>
      <c r="AJ67" s="86">
        <v>20</v>
      </c>
      <c r="AK67" s="86">
        <v>108900000</v>
      </c>
      <c r="AM67" s="99"/>
      <c r="AN67" s="99"/>
      <c r="AO67" s="99"/>
      <c r="AP67" s="99"/>
      <c r="AQ67" s="99"/>
      <c r="AR67" s="99"/>
      <c r="AS67" s="99"/>
      <c r="AT67" s="99"/>
      <c r="AU67" s="99"/>
      <c r="AV67" s="99"/>
      <c r="AW67" s="99"/>
      <c r="AX67" s="99"/>
      <c r="AY67" s="99"/>
      <c r="AZ67" s="99"/>
      <c r="BA67" s="99"/>
      <c r="BB67" s="99"/>
      <c r="BC67" s="99"/>
      <c r="BD67" s="99"/>
      <c r="BE67" s="99"/>
      <c r="BF67" s="99"/>
      <c r="BG67" s="99"/>
      <c r="BH67" s="99"/>
      <c r="BI67" s="99"/>
      <c r="BJ67" s="99"/>
      <c r="BK67" s="99"/>
      <c r="BL67" s="99"/>
      <c r="BM67" s="99"/>
      <c r="BN67" s="99"/>
      <c r="BO67" s="99"/>
      <c r="BP67" s="99"/>
      <c r="BQ67" s="99"/>
      <c r="BR67" s="99"/>
      <c r="BS67" s="99"/>
      <c r="BT67" s="99"/>
      <c r="BU67" s="99"/>
      <c r="BV67" s="99"/>
      <c r="BW67" s="99"/>
      <c r="BX67" s="99"/>
      <c r="BY67" s="99"/>
      <c r="BZ67" s="99"/>
      <c r="CA67" s="99"/>
      <c r="CB67" s="99"/>
      <c r="CC67" s="99"/>
      <c r="CD67" s="99"/>
      <c r="CE67" s="99"/>
    </row>
    <row r="68" spans="2:83" x14ac:dyDescent="0.2">
      <c r="B68" s="14" t="s">
        <v>38</v>
      </c>
      <c r="C68" s="14" t="s">
        <v>191</v>
      </c>
      <c r="D68" s="11" t="s">
        <v>229</v>
      </c>
      <c r="E68" s="19">
        <v>-106014305.02110803</v>
      </c>
      <c r="F68" s="17">
        <v>0</v>
      </c>
      <c r="G68" s="17">
        <v>0</v>
      </c>
      <c r="H68" s="17">
        <v>0</v>
      </c>
      <c r="I68" s="151">
        <v>-1034399.5582632733</v>
      </c>
      <c r="J68" s="152">
        <v>-31068532.845354211</v>
      </c>
      <c r="K68" s="152">
        <v>-104770451.08405519</v>
      </c>
      <c r="L68" s="152">
        <v>-44089679.129439659</v>
      </c>
      <c r="M68" s="153">
        <v>-2133213.3828876866</v>
      </c>
      <c r="N68" s="150">
        <v>0</v>
      </c>
      <c r="O68" s="150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91548138</v>
      </c>
      <c r="AI68" s="86">
        <v>4577406.9000000004</v>
      </c>
      <c r="AJ68" s="86">
        <v>20</v>
      </c>
      <c r="AK68" s="86">
        <v>91548138</v>
      </c>
      <c r="AM68" s="99"/>
      <c r="AN68" s="99"/>
      <c r="AO68" s="99"/>
      <c r="AP68" s="99"/>
      <c r="AQ68" s="99"/>
      <c r="AR68" s="99"/>
      <c r="AS68" s="99"/>
      <c r="AT68" s="99"/>
      <c r="AU68" s="99"/>
      <c r="AV68" s="99"/>
      <c r="AW68" s="99"/>
      <c r="AX68" s="99"/>
      <c r="AY68" s="99"/>
      <c r="AZ68" s="99"/>
      <c r="BA68" s="99"/>
      <c r="BB68" s="99"/>
      <c r="BC68" s="99"/>
      <c r="BD68" s="99"/>
      <c r="BE68" s="99"/>
      <c r="BF68" s="99"/>
      <c r="BG68" s="99"/>
      <c r="BH68" s="99"/>
      <c r="BI68" s="99"/>
      <c r="BJ68" s="99"/>
      <c r="BK68" s="99"/>
      <c r="BL68" s="99"/>
      <c r="BM68" s="99"/>
      <c r="BN68" s="99"/>
      <c r="BO68" s="99"/>
      <c r="BP68" s="99"/>
      <c r="BQ68" s="99"/>
      <c r="BR68" s="99"/>
      <c r="BS68" s="99"/>
      <c r="BT68" s="99"/>
      <c r="BU68" s="99"/>
      <c r="BV68" s="99"/>
      <c r="BW68" s="99"/>
      <c r="BX68" s="99"/>
      <c r="BY68" s="99"/>
      <c r="BZ68" s="99"/>
      <c r="CA68" s="99"/>
      <c r="CB68" s="99"/>
      <c r="CC68" s="99"/>
      <c r="CD68" s="99"/>
      <c r="CE68" s="99"/>
    </row>
    <row r="69" spans="2:83" x14ac:dyDescent="0.2">
      <c r="B69" s="14" t="s">
        <v>38</v>
      </c>
      <c r="C69" s="14" t="s">
        <v>192</v>
      </c>
      <c r="D69" s="11" t="s">
        <v>229</v>
      </c>
      <c r="E69" s="19">
        <v>-38463983.907661192</v>
      </c>
      <c r="F69" s="17">
        <v>0</v>
      </c>
      <c r="G69" s="17">
        <v>0</v>
      </c>
      <c r="H69" s="17">
        <v>0</v>
      </c>
      <c r="I69" s="17">
        <v>-39295538.70219744</v>
      </c>
      <c r="J69" s="17">
        <v>-32548225.297802556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>
        <v>0</v>
      </c>
      <c r="S69" s="17">
        <v>0</v>
      </c>
      <c r="T69" s="17">
        <v>0</v>
      </c>
      <c r="U69" s="17">
        <v>0</v>
      </c>
      <c r="V69" s="17">
        <v>0</v>
      </c>
      <c r="W69" s="17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7">
        <v>0</v>
      </c>
      <c r="AD69" s="17">
        <v>0</v>
      </c>
      <c r="AE69" s="17">
        <v>0</v>
      </c>
      <c r="AF69" s="17">
        <v>0</v>
      </c>
      <c r="AG69" s="17">
        <v>71843764</v>
      </c>
      <c r="AI69" s="86">
        <v>0</v>
      </c>
      <c r="AJ69" s="86">
        <v>20</v>
      </c>
      <c r="AK69" s="86">
        <v>71843764</v>
      </c>
      <c r="AM69" s="99"/>
      <c r="AN69" s="99"/>
      <c r="AO69" s="99"/>
      <c r="AP69" s="99"/>
      <c r="AQ69" s="99"/>
      <c r="AR69" s="99"/>
      <c r="AS69" s="99"/>
      <c r="AT69" s="99"/>
      <c r="AU69" s="99"/>
      <c r="AV69" s="99"/>
      <c r="AW69" s="99"/>
      <c r="AX69" s="99"/>
      <c r="AY69" s="99"/>
      <c r="AZ69" s="99"/>
      <c r="BA69" s="99"/>
      <c r="BB69" s="99"/>
      <c r="BC69" s="99"/>
      <c r="BD69" s="99"/>
      <c r="BE69" s="99"/>
      <c r="BF69" s="99"/>
      <c r="BG69" s="99"/>
      <c r="BH69" s="99"/>
      <c r="BI69" s="99"/>
      <c r="BJ69" s="99"/>
      <c r="BK69" s="99"/>
      <c r="BL69" s="99"/>
      <c r="BM69" s="99"/>
      <c r="BN69" s="99"/>
      <c r="BO69" s="99"/>
      <c r="BP69" s="99"/>
      <c r="BQ69" s="99"/>
      <c r="BR69" s="99"/>
      <c r="BS69" s="99"/>
      <c r="BT69" s="99"/>
      <c r="BU69" s="99"/>
      <c r="BV69" s="99"/>
      <c r="BW69" s="99"/>
      <c r="BX69" s="99"/>
      <c r="BY69" s="99"/>
      <c r="BZ69" s="99"/>
      <c r="CA69" s="99"/>
      <c r="CB69" s="99"/>
      <c r="CC69" s="99"/>
      <c r="CD69" s="99"/>
      <c r="CE69" s="99"/>
    </row>
    <row r="70" spans="2:83" x14ac:dyDescent="0.2">
      <c r="B70" s="14" t="s">
        <v>38</v>
      </c>
      <c r="C70" s="14" t="s">
        <v>194</v>
      </c>
      <c r="D70" s="11" t="s">
        <v>229</v>
      </c>
      <c r="E70" s="19">
        <v>-43807705.231823497</v>
      </c>
      <c r="F70" s="17">
        <v>0</v>
      </c>
      <c r="G70" s="17">
        <v>0</v>
      </c>
      <c r="H70" s="17">
        <v>0</v>
      </c>
      <c r="I70" s="17">
        <v>0</v>
      </c>
      <c r="J70" s="17">
        <v>-73227867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43936720.200000003</v>
      </c>
      <c r="AI70" s="86">
        <v>1464557.34</v>
      </c>
      <c r="AJ70" s="86">
        <v>20</v>
      </c>
      <c r="AK70" s="86">
        <v>43936720.200000003</v>
      </c>
      <c r="AM70" s="99"/>
      <c r="AN70" s="99"/>
      <c r="AO70" s="99"/>
      <c r="AP70" s="99"/>
      <c r="AQ70" s="99"/>
      <c r="AR70" s="99"/>
      <c r="AS70" s="99"/>
      <c r="AT70" s="99"/>
      <c r="AU70" s="99"/>
      <c r="AV70" s="99"/>
      <c r="AW70" s="99"/>
      <c r="AX70" s="99"/>
      <c r="AY70" s="99"/>
      <c r="AZ70" s="99"/>
      <c r="BA70" s="99"/>
      <c r="BB70" s="99"/>
      <c r="BC70" s="99"/>
      <c r="BD70" s="99"/>
      <c r="BE70" s="99"/>
      <c r="BF70" s="99"/>
      <c r="BG70" s="99"/>
      <c r="BH70" s="99"/>
      <c r="BI70" s="99"/>
      <c r="BJ70" s="99"/>
      <c r="BK70" s="99"/>
      <c r="BL70" s="99"/>
      <c r="BM70" s="99"/>
      <c r="BN70" s="99"/>
      <c r="BO70" s="99"/>
      <c r="BP70" s="99"/>
      <c r="BQ70" s="99"/>
      <c r="BR70" s="99"/>
      <c r="BS70" s="99"/>
      <c r="BT70" s="99"/>
      <c r="BU70" s="99"/>
      <c r="BV70" s="99"/>
      <c r="BW70" s="99"/>
      <c r="BX70" s="99"/>
      <c r="BY70" s="99"/>
      <c r="BZ70" s="99"/>
      <c r="CA70" s="99"/>
      <c r="CB70" s="99"/>
      <c r="CC70" s="99"/>
      <c r="CD70" s="99"/>
      <c r="CE70" s="99"/>
    </row>
    <row r="71" spans="2:83" x14ac:dyDescent="0.2">
      <c r="B71" s="14" t="s">
        <v>38</v>
      </c>
      <c r="C71" s="14" t="s">
        <v>195</v>
      </c>
      <c r="D71" s="11" t="s">
        <v>229</v>
      </c>
      <c r="E71" s="19">
        <v>-48320790.81148605</v>
      </c>
      <c r="F71" s="17">
        <v>-13743761.895157255</v>
      </c>
      <c r="G71" s="17">
        <v>-20716923.765086971</v>
      </c>
      <c r="H71" s="17">
        <v>-24365819.406723592</v>
      </c>
      <c r="I71" s="17">
        <v>-4619299.8748997161</v>
      </c>
      <c r="J71" s="17">
        <v>-3826134.4165753685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36129683.673637733</v>
      </c>
      <c r="AI71" s="86">
        <v>1204322.7891212581</v>
      </c>
      <c r="AJ71" s="86">
        <v>20</v>
      </c>
      <c r="AK71" s="86">
        <v>36129683.673637733</v>
      </c>
      <c r="AM71" s="99"/>
      <c r="AN71" s="99"/>
      <c r="AO71" s="99"/>
      <c r="AP71" s="99"/>
      <c r="AQ71" s="99"/>
      <c r="AR71" s="99"/>
      <c r="AS71" s="99"/>
      <c r="AT71" s="99"/>
      <c r="AU71" s="99"/>
      <c r="AV71" s="99"/>
      <c r="AW71" s="99"/>
      <c r="AX71" s="99"/>
      <c r="AY71" s="99"/>
      <c r="AZ71" s="99"/>
      <c r="BA71" s="99"/>
      <c r="BB71" s="99"/>
      <c r="BC71" s="99"/>
      <c r="BD71" s="99"/>
      <c r="BE71" s="99"/>
      <c r="BF71" s="99"/>
      <c r="BG71" s="99"/>
      <c r="BH71" s="99"/>
      <c r="BI71" s="99"/>
      <c r="BJ71" s="99"/>
      <c r="BK71" s="99"/>
      <c r="BL71" s="99"/>
      <c r="BM71" s="99"/>
      <c r="BN71" s="99"/>
      <c r="BO71" s="99"/>
      <c r="BP71" s="99"/>
      <c r="BQ71" s="99"/>
      <c r="BR71" s="99"/>
      <c r="BS71" s="99"/>
      <c r="BT71" s="99"/>
      <c r="BU71" s="99"/>
      <c r="BV71" s="99"/>
      <c r="BW71" s="99"/>
      <c r="BX71" s="99"/>
      <c r="BY71" s="99"/>
      <c r="BZ71" s="99"/>
      <c r="CA71" s="99"/>
      <c r="CB71" s="99"/>
      <c r="CC71" s="99"/>
      <c r="CD71" s="99"/>
      <c r="CE71" s="99"/>
    </row>
    <row r="72" spans="2:83" x14ac:dyDescent="0.2">
      <c r="B72" s="14" t="s">
        <v>38</v>
      </c>
      <c r="C72" s="14" t="s">
        <v>196</v>
      </c>
      <c r="D72" s="11" t="s">
        <v>229</v>
      </c>
      <c r="E72" s="19">
        <v>-219271675.44836318</v>
      </c>
      <c r="F72" s="17">
        <v>0</v>
      </c>
      <c r="G72" s="17">
        <v>0</v>
      </c>
      <c r="H72" s="17">
        <v>0</v>
      </c>
      <c r="I72" s="143">
        <v>-2139470.9344014907</v>
      </c>
      <c r="J72" s="144">
        <v>-64259717.11427927</v>
      </c>
      <c r="K72" s="144">
        <v>-216698985.50113088</v>
      </c>
      <c r="L72" s="144">
        <v>-91191635.041781276</v>
      </c>
      <c r="M72" s="145">
        <v>-4412171.2863327395</v>
      </c>
      <c r="N72" s="150">
        <v>0</v>
      </c>
      <c r="O72" s="150">
        <v>0</v>
      </c>
      <c r="P72" s="17">
        <v>0</v>
      </c>
      <c r="Q72" s="17">
        <v>0</v>
      </c>
      <c r="R72" s="17">
        <v>0</v>
      </c>
      <c r="S72" s="17">
        <v>0</v>
      </c>
      <c r="T72" s="17">
        <v>0</v>
      </c>
      <c r="U72" s="17">
        <v>0</v>
      </c>
      <c r="V72" s="17">
        <v>0</v>
      </c>
      <c r="W72" s="17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7">
        <v>0</v>
      </c>
      <c r="AD72" s="17">
        <v>0</v>
      </c>
      <c r="AE72" s="17">
        <v>0</v>
      </c>
      <c r="AF72" s="17">
        <v>0</v>
      </c>
      <c r="AG72" s="17">
        <v>189350989.93896282</v>
      </c>
      <c r="AI72" s="86">
        <v>9467549.4969481416</v>
      </c>
      <c r="AJ72" s="86">
        <v>20</v>
      </c>
      <c r="AK72" s="86">
        <v>189350989.93896282</v>
      </c>
      <c r="AM72" s="99"/>
      <c r="AN72" s="99"/>
      <c r="AO72" s="99"/>
      <c r="AP72" s="99"/>
      <c r="AQ72" s="99"/>
      <c r="AR72" s="99"/>
      <c r="AS72" s="99"/>
      <c r="AT72" s="99"/>
      <c r="AU72" s="99"/>
      <c r="AV72" s="99"/>
      <c r="AW72" s="99"/>
      <c r="AX72" s="99"/>
      <c r="AY72" s="99"/>
      <c r="AZ72" s="99"/>
      <c r="BA72" s="99"/>
      <c r="BB72" s="99"/>
      <c r="BC72" s="99"/>
      <c r="BD72" s="99"/>
      <c r="BE72" s="99"/>
      <c r="BF72" s="99"/>
      <c r="BG72" s="99"/>
      <c r="BH72" s="99"/>
      <c r="BI72" s="99"/>
      <c r="BJ72" s="99"/>
      <c r="BK72" s="99"/>
      <c r="BL72" s="99"/>
      <c r="BM72" s="99"/>
      <c r="BN72" s="99"/>
      <c r="BO72" s="99"/>
      <c r="BP72" s="99"/>
      <c r="BQ72" s="99"/>
      <c r="BR72" s="99"/>
      <c r="BS72" s="99"/>
      <c r="BT72" s="99"/>
      <c r="BU72" s="99"/>
      <c r="BV72" s="99"/>
      <c r="BW72" s="99"/>
      <c r="BX72" s="99"/>
      <c r="BY72" s="99"/>
      <c r="BZ72" s="99"/>
      <c r="CA72" s="99"/>
      <c r="CB72" s="99"/>
      <c r="CC72" s="99"/>
      <c r="CD72" s="99"/>
      <c r="CE72" s="99"/>
    </row>
    <row r="73" spans="2:83" x14ac:dyDescent="0.2">
      <c r="B73" s="14" t="s">
        <v>38</v>
      </c>
      <c r="C73" s="14" t="s">
        <v>197</v>
      </c>
      <c r="D73" s="11" t="s">
        <v>229</v>
      </c>
      <c r="E73" s="19">
        <v>-430826533.55130863</v>
      </c>
      <c r="F73" s="17">
        <v>0</v>
      </c>
      <c r="G73" s="17">
        <v>0</v>
      </c>
      <c r="H73" s="17">
        <v>0</v>
      </c>
      <c r="I73" s="154">
        <v>-5230464.3155964492</v>
      </c>
      <c r="J73" s="17">
        <v>-157098725.62049329</v>
      </c>
      <c r="K73" s="17">
        <v>-391359910.73066056</v>
      </c>
      <c r="L73" s="17">
        <v>-207561085.1806232</v>
      </c>
      <c r="M73" s="19">
        <v>-10786640.798146004</v>
      </c>
      <c r="N73" s="150">
        <v>0</v>
      </c>
      <c r="O73" s="150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463222095.98731172</v>
      </c>
      <c r="AI73" s="86">
        <v>15440736.53291039</v>
      </c>
      <c r="AJ73" s="86">
        <v>20</v>
      </c>
      <c r="AK73" s="86">
        <v>463222095.98731172</v>
      </c>
      <c r="AM73" s="99"/>
      <c r="AN73" s="99"/>
      <c r="AO73" s="99"/>
      <c r="AP73" s="99"/>
      <c r="AQ73" s="99"/>
      <c r="AR73" s="99"/>
      <c r="AS73" s="99"/>
      <c r="AT73" s="99"/>
      <c r="AU73" s="99"/>
      <c r="AV73" s="99"/>
      <c r="AW73" s="99"/>
      <c r="AX73" s="99"/>
      <c r="AY73" s="99"/>
      <c r="AZ73" s="99"/>
      <c r="BA73" s="99"/>
      <c r="BB73" s="99"/>
      <c r="BC73" s="99"/>
      <c r="BD73" s="99"/>
      <c r="BE73" s="99"/>
      <c r="BF73" s="99"/>
      <c r="BG73" s="99"/>
      <c r="BH73" s="99"/>
      <c r="BI73" s="99"/>
      <c r="BJ73" s="99"/>
      <c r="BK73" s="99"/>
      <c r="BL73" s="99"/>
      <c r="BM73" s="99"/>
      <c r="BN73" s="99"/>
      <c r="BO73" s="99"/>
      <c r="BP73" s="99"/>
      <c r="BQ73" s="99"/>
      <c r="BR73" s="99"/>
      <c r="BS73" s="99"/>
      <c r="BT73" s="99"/>
      <c r="BU73" s="99"/>
      <c r="BV73" s="99"/>
      <c r="BW73" s="99"/>
      <c r="BX73" s="99"/>
      <c r="BY73" s="99"/>
      <c r="BZ73" s="99"/>
      <c r="CA73" s="99"/>
      <c r="CB73" s="99"/>
      <c r="CC73" s="99"/>
      <c r="CD73" s="99"/>
      <c r="CE73" s="99"/>
    </row>
    <row r="74" spans="2:83" x14ac:dyDescent="0.2">
      <c r="B74" s="14" t="s">
        <v>38</v>
      </c>
      <c r="C74" s="14" t="s">
        <v>198</v>
      </c>
      <c r="D74" s="11" t="s">
        <v>229</v>
      </c>
      <c r="E74" s="19">
        <v>-94757687.876862809</v>
      </c>
      <c r="F74" s="17">
        <v>0</v>
      </c>
      <c r="G74" s="17">
        <v>0</v>
      </c>
      <c r="H74" s="17">
        <v>0</v>
      </c>
      <c r="I74" s="146">
        <v>-924566.83522436186</v>
      </c>
      <c r="J74" s="140">
        <v>-27769670.683272149</v>
      </c>
      <c r="K74" s="140">
        <v>-93645906.564820156</v>
      </c>
      <c r="L74" s="140">
        <v>-39408229.414951563</v>
      </c>
      <c r="M74" s="147">
        <v>-1906708.4189267778</v>
      </c>
      <c r="N74" s="150">
        <v>0</v>
      </c>
      <c r="O74" s="150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81827540.958597511</v>
      </c>
      <c r="AI74" s="86">
        <v>4091377.0479298756</v>
      </c>
      <c r="AJ74" s="86">
        <v>20</v>
      </c>
      <c r="AK74" s="86">
        <v>81827540.958597511</v>
      </c>
      <c r="AM74" s="99"/>
      <c r="AN74" s="99"/>
      <c r="AO74" s="99"/>
      <c r="AP74" s="99"/>
      <c r="AQ74" s="99"/>
      <c r="AR74" s="99"/>
      <c r="AS74" s="99"/>
      <c r="AT74" s="99"/>
      <c r="AU74" s="99"/>
      <c r="AV74" s="99"/>
      <c r="AW74" s="99"/>
      <c r="AX74" s="99"/>
      <c r="AY74" s="99"/>
      <c r="AZ74" s="99"/>
      <c r="BA74" s="99"/>
      <c r="BB74" s="99"/>
      <c r="BC74" s="99"/>
      <c r="BD74" s="99"/>
      <c r="BE74" s="99"/>
      <c r="BF74" s="99"/>
      <c r="BG74" s="99"/>
      <c r="BH74" s="99"/>
      <c r="BI74" s="99"/>
      <c r="BJ74" s="99"/>
      <c r="BK74" s="99"/>
      <c r="BL74" s="99"/>
      <c r="BM74" s="99"/>
      <c r="BN74" s="99"/>
      <c r="BO74" s="99"/>
      <c r="BP74" s="99"/>
      <c r="BQ74" s="99"/>
      <c r="BR74" s="99"/>
      <c r="BS74" s="99"/>
      <c r="BT74" s="99"/>
      <c r="BU74" s="99"/>
      <c r="BV74" s="99"/>
      <c r="BW74" s="99"/>
      <c r="BX74" s="99"/>
      <c r="BY74" s="99"/>
      <c r="BZ74" s="99"/>
      <c r="CA74" s="99"/>
      <c r="CB74" s="99"/>
      <c r="CC74" s="99"/>
      <c r="CD74" s="99"/>
      <c r="CE74" s="99"/>
    </row>
    <row r="75" spans="2:83" x14ac:dyDescent="0.2">
      <c r="B75" s="14" t="s">
        <v>38</v>
      </c>
      <c r="C75" s="14" t="s">
        <v>199</v>
      </c>
      <c r="D75" s="11" t="s">
        <v>229</v>
      </c>
      <c r="E75" s="19">
        <v>-28408639.710262112</v>
      </c>
      <c r="F75" s="17">
        <v>0</v>
      </c>
      <c r="G75" s="17">
        <v>0</v>
      </c>
      <c r="H75" s="17">
        <v>0</v>
      </c>
      <c r="I75" s="17">
        <v>-29022807.51498127</v>
      </c>
      <c r="J75" s="17">
        <v>-24039392.485018726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>
        <v>0</v>
      </c>
      <c r="S75" s="17">
        <v>0</v>
      </c>
      <c r="T75" s="17">
        <v>0</v>
      </c>
      <c r="U75" s="17">
        <v>0</v>
      </c>
      <c r="V75" s="17">
        <v>0</v>
      </c>
      <c r="W75" s="17">
        <v>0</v>
      </c>
      <c r="X75" s="17">
        <v>0</v>
      </c>
      <c r="Y75" s="17">
        <v>0</v>
      </c>
      <c r="Z75" s="17">
        <v>0</v>
      </c>
      <c r="AA75" s="17">
        <v>0</v>
      </c>
      <c r="AB75" s="17">
        <v>0</v>
      </c>
      <c r="AC75" s="17">
        <v>0</v>
      </c>
      <c r="AD75" s="17">
        <v>0</v>
      </c>
      <c r="AE75" s="17">
        <v>0</v>
      </c>
      <c r="AF75" s="17">
        <v>0</v>
      </c>
      <c r="AG75" s="17">
        <v>53062200</v>
      </c>
      <c r="AI75" s="86">
        <v>0</v>
      </c>
      <c r="AJ75" s="86">
        <v>20</v>
      </c>
      <c r="AK75" s="86">
        <v>53062200</v>
      </c>
      <c r="AM75" s="99"/>
      <c r="AN75" s="99"/>
      <c r="AO75" s="99"/>
      <c r="AP75" s="99"/>
      <c r="AQ75" s="99"/>
      <c r="AR75" s="99"/>
      <c r="AS75" s="99"/>
      <c r="AT75" s="99"/>
      <c r="AU75" s="99"/>
      <c r="AV75" s="99"/>
      <c r="AW75" s="99"/>
      <c r="AX75" s="99"/>
      <c r="AY75" s="99"/>
      <c r="AZ75" s="99"/>
      <c r="BA75" s="99"/>
      <c r="BB75" s="99"/>
      <c r="BC75" s="99"/>
      <c r="BD75" s="99"/>
      <c r="BE75" s="99"/>
      <c r="BF75" s="99"/>
      <c r="BG75" s="99"/>
      <c r="BH75" s="99"/>
      <c r="BI75" s="99"/>
      <c r="BJ75" s="99"/>
      <c r="BK75" s="99"/>
      <c r="BL75" s="99"/>
      <c r="BM75" s="99"/>
      <c r="BN75" s="99"/>
      <c r="BO75" s="99"/>
      <c r="BP75" s="99"/>
      <c r="BQ75" s="99"/>
      <c r="BR75" s="99"/>
      <c r="BS75" s="99"/>
      <c r="BT75" s="99"/>
      <c r="BU75" s="99"/>
      <c r="BV75" s="99"/>
      <c r="BW75" s="99"/>
      <c r="BX75" s="99"/>
      <c r="BY75" s="99"/>
      <c r="BZ75" s="99"/>
      <c r="CA75" s="99"/>
      <c r="CB75" s="99"/>
      <c r="CC75" s="99"/>
      <c r="CD75" s="99"/>
      <c r="CE75" s="99"/>
    </row>
    <row r="76" spans="2:83" x14ac:dyDescent="0.2">
      <c r="B76" s="14" t="s">
        <v>38</v>
      </c>
      <c r="C76" s="14" t="s">
        <v>200</v>
      </c>
      <c r="D76" s="11" t="s">
        <v>229</v>
      </c>
      <c r="E76" s="19">
        <v>-7264572.2531040097</v>
      </c>
      <c r="F76" s="17">
        <v>0</v>
      </c>
      <c r="G76" s="17">
        <v>0</v>
      </c>
      <c r="H76" s="17">
        <v>0</v>
      </c>
      <c r="I76" s="17">
        <v>0</v>
      </c>
      <c r="J76" s="17">
        <v>-7567201.8140589576</v>
      </c>
      <c r="K76" s="17">
        <v>-4884798.1859410433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7471200</v>
      </c>
      <c r="AI76" s="86">
        <v>249040</v>
      </c>
      <c r="AJ76" s="86">
        <v>20</v>
      </c>
      <c r="AK76" s="86">
        <v>7471200</v>
      </c>
      <c r="AM76" s="99"/>
      <c r="AN76" s="99"/>
      <c r="AO76" s="99"/>
      <c r="AP76" s="99"/>
      <c r="AQ76" s="99"/>
      <c r="AR76" s="99"/>
      <c r="AS76" s="99"/>
      <c r="AT76" s="99"/>
      <c r="AU76" s="99"/>
      <c r="AV76" s="99"/>
      <c r="AW76" s="99"/>
      <c r="AX76" s="99"/>
      <c r="AY76" s="99"/>
      <c r="AZ76" s="99"/>
      <c r="BA76" s="99"/>
      <c r="BB76" s="99"/>
      <c r="BC76" s="99"/>
      <c r="BD76" s="99"/>
      <c r="BE76" s="99"/>
      <c r="BF76" s="99"/>
      <c r="BG76" s="99"/>
      <c r="BH76" s="99"/>
      <c r="BI76" s="99"/>
      <c r="BJ76" s="99"/>
      <c r="BK76" s="99"/>
      <c r="BL76" s="99"/>
      <c r="BM76" s="99"/>
      <c r="BN76" s="99"/>
      <c r="BO76" s="99"/>
      <c r="BP76" s="99"/>
      <c r="BQ76" s="99"/>
      <c r="BR76" s="99"/>
      <c r="BS76" s="99"/>
      <c r="BT76" s="99"/>
      <c r="BU76" s="99"/>
      <c r="BV76" s="99"/>
      <c r="BW76" s="99"/>
      <c r="BX76" s="99"/>
      <c r="BY76" s="99"/>
      <c r="BZ76" s="99"/>
      <c r="CA76" s="99"/>
      <c r="CB76" s="99"/>
      <c r="CC76" s="99"/>
      <c r="CD76" s="99"/>
      <c r="CE76" s="99"/>
    </row>
    <row r="77" spans="2:83" x14ac:dyDescent="0.2">
      <c r="B77" s="14" t="s">
        <v>38</v>
      </c>
      <c r="C77" s="14" t="s">
        <v>201</v>
      </c>
      <c r="D77" s="11" t="s">
        <v>229</v>
      </c>
      <c r="E77" s="19">
        <v>-24149967.764328066</v>
      </c>
      <c r="F77" s="17">
        <v>0</v>
      </c>
      <c r="G77" s="17">
        <v>-367600.00000000006</v>
      </c>
      <c r="H77" s="17">
        <v>-6249200.0000000019</v>
      </c>
      <c r="I77" s="17">
        <v>-20953200.000000004</v>
      </c>
      <c r="J77" s="17">
        <v>-8822400.0000000019</v>
      </c>
      <c r="K77" s="17">
        <v>-367600.00000000006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18380000.000000004</v>
      </c>
      <c r="AI77" s="86">
        <v>919000.00000000023</v>
      </c>
      <c r="AJ77" s="86">
        <v>20</v>
      </c>
      <c r="AK77" s="86">
        <v>18380000.000000004</v>
      </c>
      <c r="AM77" s="99"/>
      <c r="AN77" s="99"/>
      <c r="AO77" s="99"/>
      <c r="AP77" s="99"/>
      <c r="AQ77" s="99"/>
      <c r="AR77" s="99"/>
      <c r="AS77" s="99"/>
      <c r="AT77" s="99"/>
      <c r="AU77" s="99"/>
      <c r="AV77" s="99"/>
      <c r="AW77" s="99"/>
      <c r="AX77" s="99"/>
      <c r="AY77" s="99"/>
      <c r="AZ77" s="99"/>
      <c r="BA77" s="99"/>
      <c r="BB77" s="99"/>
      <c r="BC77" s="99"/>
      <c r="BD77" s="99"/>
      <c r="BE77" s="99"/>
      <c r="BF77" s="99"/>
      <c r="BG77" s="99"/>
      <c r="BH77" s="99"/>
      <c r="BI77" s="99"/>
      <c r="BJ77" s="99"/>
      <c r="BK77" s="99"/>
      <c r="BL77" s="99"/>
      <c r="BM77" s="99"/>
      <c r="BN77" s="99"/>
      <c r="BO77" s="99"/>
      <c r="BP77" s="99"/>
      <c r="BQ77" s="99"/>
      <c r="BR77" s="99"/>
      <c r="BS77" s="99"/>
      <c r="BT77" s="99"/>
      <c r="BU77" s="99"/>
      <c r="BV77" s="99"/>
      <c r="BW77" s="99"/>
      <c r="BX77" s="99"/>
      <c r="BY77" s="99"/>
      <c r="BZ77" s="99"/>
      <c r="CA77" s="99"/>
      <c r="CB77" s="99"/>
      <c r="CC77" s="99"/>
      <c r="CD77" s="99"/>
      <c r="CE77" s="99"/>
    </row>
    <row r="78" spans="2:83" x14ac:dyDescent="0.2">
      <c r="B78" s="14" t="s">
        <v>38</v>
      </c>
      <c r="C78" s="14" t="s">
        <v>202</v>
      </c>
      <c r="D78" s="11" t="s">
        <v>229</v>
      </c>
      <c r="E78" s="19">
        <v>-166659190.875431</v>
      </c>
      <c r="F78" s="17">
        <v>0</v>
      </c>
      <c r="G78" s="17">
        <v>-2621000.0000000005</v>
      </c>
      <c r="H78" s="17">
        <v>-52420000.000000007</v>
      </c>
      <c r="I78" s="17">
        <v>-133671000.00000001</v>
      </c>
      <c r="J78" s="17">
        <v>-70767000.000000015</v>
      </c>
      <c r="K78" s="17">
        <v>-2621000.0000000005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>
        <v>0</v>
      </c>
      <c r="S78" s="17">
        <v>0</v>
      </c>
      <c r="T78" s="17">
        <v>0</v>
      </c>
      <c r="U78" s="17">
        <v>0</v>
      </c>
      <c r="V78" s="17">
        <v>0</v>
      </c>
      <c r="W78" s="17">
        <v>0</v>
      </c>
      <c r="X78" s="17">
        <v>0</v>
      </c>
      <c r="Y78" s="17">
        <v>0</v>
      </c>
      <c r="Z78" s="17">
        <v>0</v>
      </c>
      <c r="AA78" s="17">
        <v>0</v>
      </c>
      <c r="AB78" s="17">
        <v>0</v>
      </c>
      <c r="AC78" s="17">
        <v>0</v>
      </c>
      <c r="AD78" s="17">
        <v>0</v>
      </c>
      <c r="AE78" s="17">
        <v>0</v>
      </c>
      <c r="AF78" s="17">
        <v>0</v>
      </c>
      <c r="AG78" s="17">
        <v>157260000.00000006</v>
      </c>
      <c r="AI78" s="86">
        <v>5242000.0000000009</v>
      </c>
      <c r="AJ78" s="86">
        <v>20</v>
      </c>
      <c r="AK78" s="86">
        <v>157260000.00000006</v>
      </c>
      <c r="AM78" s="99"/>
      <c r="AN78" s="99"/>
      <c r="AO78" s="99"/>
      <c r="AP78" s="99"/>
      <c r="AQ78" s="99"/>
      <c r="AR78" s="99"/>
      <c r="AS78" s="99"/>
      <c r="AT78" s="99"/>
      <c r="AU78" s="99"/>
      <c r="AV78" s="99"/>
      <c r="AW78" s="99"/>
      <c r="AX78" s="99"/>
      <c r="AY78" s="99"/>
      <c r="AZ78" s="99"/>
      <c r="BA78" s="99"/>
      <c r="BB78" s="99"/>
      <c r="BC78" s="99"/>
      <c r="BD78" s="99"/>
      <c r="BE78" s="99"/>
      <c r="BF78" s="99"/>
      <c r="BG78" s="99"/>
      <c r="BH78" s="99"/>
      <c r="BI78" s="99"/>
      <c r="BJ78" s="99"/>
      <c r="BK78" s="99"/>
      <c r="BL78" s="99"/>
      <c r="BM78" s="99"/>
      <c r="BN78" s="99"/>
      <c r="BO78" s="99"/>
      <c r="BP78" s="99"/>
      <c r="BQ78" s="99"/>
      <c r="BR78" s="99"/>
      <c r="BS78" s="99"/>
      <c r="BT78" s="99"/>
      <c r="BU78" s="99"/>
      <c r="BV78" s="99"/>
      <c r="BW78" s="99"/>
      <c r="BX78" s="99"/>
      <c r="BY78" s="99"/>
      <c r="BZ78" s="99"/>
      <c r="CA78" s="99"/>
      <c r="CB78" s="99"/>
      <c r="CC78" s="99"/>
      <c r="CD78" s="99"/>
      <c r="CE78" s="99"/>
    </row>
    <row r="79" spans="2:83" x14ac:dyDescent="0.2">
      <c r="B79" s="14" t="s">
        <v>38</v>
      </c>
      <c r="C79" s="14" t="s">
        <v>203</v>
      </c>
      <c r="D79" s="11" t="s">
        <v>229</v>
      </c>
      <c r="E79" s="19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I79" s="86">
        <v>0</v>
      </c>
      <c r="AJ79" s="86">
        <v>20</v>
      </c>
      <c r="AK79" s="86">
        <v>0</v>
      </c>
      <c r="AM79" s="99"/>
      <c r="AN79" s="99"/>
      <c r="AO79" s="99"/>
      <c r="AP79" s="99"/>
      <c r="AQ79" s="99"/>
      <c r="AR79" s="99"/>
      <c r="AS79" s="99"/>
      <c r="AT79" s="99"/>
      <c r="AU79" s="99"/>
      <c r="AV79" s="99"/>
      <c r="AW79" s="99"/>
      <c r="AX79" s="99"/>
      <c r="AY79" s="99"/>
      <c r="AZ79" s="99"/>
      <c r="BA79" s="99"/>
      <c r="BB79" s="99"/>
      <c r="BC79" s="99"/>
      <c r="BD79" s="99"/>
      <c r="BE79" s="99"/>
      <c r="BF79" s="99"/>
      <c r="BG79" s="99"/>
      <c r="BH79" s="99"/>
      <c r="BI79" s="99"/>
      <c r="BJ79" s="99"/>
      <c r="BK79" s="99"/>
      <c r="BL79" s="99"/>
      <c r="BM79" s="99"/>
      <c r="BN79" s="99"/>
      <c r="BO79" s="99"/>
      <c r="BP79" s="99"/>
      <c r="BQ79" s="99"/>
      <c r="BR79" s="99"/>
      <c r="BS79" s="99"/>
      <c r="BT79" s="99"/>
      <c r="BU79" s="99"/>
      <c r="BV79" s="99"/>
      <c r="BW79" s="99"/>
      <c r="BX79" s="99"/>
      <c r="BY79" s="99"/>
      <c r="BZ79" s="99"/>
      <c r="CA79" s="99"/>
      <c r="CB79" s="99"/>
      <c r="CC79" s="99"/>
      <c r="CD79" s="99"/>
      <c r="CE79" s="99"/>
    </row>
    <row r="80" spans="2:83" x14ac:dyDescent="0.2">
      <c r="B80" s="14" t="s">
        <v>38</v>
      </c>
      <c r="C80" s="14" t="s">
        <v>204</v>
      </c>
      <c r="D80" s="11" t="s">
        <v>229</v>
      </c>
      <c r="E80" s="19">
        <v>-9855147.0400575045</v>
      </c>
      <c r="F80" s="17">
        <v>0</v>
      </c>
      <c r="G80" s="17">
        <v>-8696636.0137386378</v>
      </c>
      <c r="H80" s="17">
        <v>-7203363.9862613659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15900000.000000004</v>
      </c>
      <c r="AI80" s="86">
        <v>0</v>
      </c>
      <c r="AJ80" s="86">
        <v>20</v>
      </c>
      <c r="AK80" s="86">
        <v>15900000.000000004</v>
      </c>
      <c r="AM80" s="99"/>
      <c r="AN80" s="99"/>
      <c r="AO80" s="99"/>
      <c r="AP80" s="99"/>
      <c r="AQ80" s="99"/>
      <c r="AR80" s="99"/>
      <c r="AS80" s="99"/>
      <c r="AT80" s="99"/>
      <c r="AU80" s="99"/>
      <c r="AV80" s="99"/>
      <c r="AW80" s="99"/>
      <c r="AX80" s="99"/>
      <c r="AY80" s="99"/>
      <c r="AZ80" s="99"/>
      <c r="BA80" s="99"/>
      <c r="BB80" s="99"/>
      <c r="BC80" s="99"/>
      <c r="BD80" s="99"/>
      <c r="BE80" s="99"/>
      <c r="BF80" s="99"/>
      <c r="BG80" s="99"/>
      <c r="BH80" s="99"/>
      <c r="BI80" s="99"/>
      <c r="BJ80" s="99"/>
      <c r="BK80" s="99"/>
      <c r="BL80" s="99"/>
      <c r="BM80" s="99"/>
      <c r="BN80" s="99"/>
      <c r="BO80" s="99"/>
      <c r="BP80" s="99"/>
      <c r="BQ80" s="99"/>
      <c r="BR80" s="99"/>
      <c r="BS80" s="99"/>
      <c r="BT80" s="99"/>
      <c r="BU80" s="99"/>
      <c r="BV80" s="99"/>
      <c r="BW80" s="99"/>
      <c r="BX80" s="99"/>
      <c r="BY80" s="99"/>
      <c r="BZ80" s="99"/>
      <c r="CA80" s="99"/>
      <c r="CB80" s="99"/>
      <c r="CC80" s="99"/>
      <c r="CD80" s="99"/>
      <c r="CE80" s="99"/>
    </row>
    <row r="81" spans="1:83" x14ac:dyDescent="0.2">
      <c r="B81" s="14" t="s">
        <v>38</v>
      </c>
      <c r="C81" s="14" t="s">
        <v>205</v>
      </c>
      <c r="D81" s="11" t="s">
        <v>229</v>
      </c>
      <c r="E81" s="19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>
        <v>0</v>
      </c>
      <c r="S81" s="17">
        <v>0</v>
      </c>
      <c r="T81" s="17">
        <v>0</v>
      </c>
      <c r="U81" s="17">
        <v>0</v>
      </c>
      <c r="V81" s="17">
        <v>0</v>
      </c>
      <c r="W81" s="17">
        <v>0</v>
      </c>
      <c r="X81" s="17">
        <v>0</v>
      </c>
      <c r="Y81" s="17">
        <v>0</v>
      </c>
      <c r="Z81" s="17">
        <v>0</v>
      </c>
      <c r="AA81" s="17">
        <v>0</v>
      </c>
      <c r="AB81" s="17">
        <v>0</v>
      </c>
      <c r="AC81" s="17">
        <v>0</v>
      </c>
      <c r="AD81" s="17">
        <v>0</v>
      </c>
      <c r="AE81" s="17">
        <v>0</v>
      </c>
      <c r="AF81" s="17">
        <v>0</v>
      </c>
      <c r="AG81" s="17">
        <v>0</v>
      </c>
      <c r="AI81" s="86">
        <v>0</v>
      </c>
      <c r="AJ81" s="86">
        <v>20</v>
      </c>
      <c r="AK81" s="86">
        <v>0</v>
      </c>
      <c r="AM81" s="99"/>
      <c r="AN81" s="99"/>
      <c r="AO81" s="99"/>
      <c r="AP81" s="99"/>
      <c r="AQ81" s="99"/>
      <c r="AR81" s="99"/>
      <c r="AS81" s="99"/>
      <c r="AT81" s="99"/>
      <c r="AU81" s="99"/>
      <c r="AV81" s="99"/>
      <c r="AW81" s="99"/>
      <c r="AX81" s="99"/>
      <c r="AY81" s="99"/>
      <c r="AZ81" s="99"/>
      <c r="BA81" s="99"/>
      <c r="BB81" s="99"/>
      <c r="BC81" s="99"/>
      <c r="BD81" s="99"/>
      <c r="BE81" s="99"/>
      <c r="BF81" s="99"/>
      <c r="BG81" s="99"/>
      <c r="BH81" s="99"/>
      <c r="BI81" s="99"/>
      <c r="BJ81" s="99"/>
      <c r="BK81" s="99"/>
      <c r="BL81" s="99"/>
      <c r="BM81" s="99"/>
      <c r="BN81" s="99"/>
      <c r="BO81" s="99"/>
      <c r="BP81" s="99"/>
      <c r="BQ81" s="99"/>
      <c r="BR81" s="99"/>
      <c r="BS81" s="99"/>
      <c r="BT81" s="99"/>
      <c r="BU81" s="99"/>
      <c r="BV81" s="99"/>
      <c r="BW81" s="99"/>
      <c r="BX81" s="99"/>
      <c r="BY81" s="99"/>
      <c r="BZ81" s="99"/>
      <c r="CA81" s="99"/>
      <c r="CB81" s="99"/>
      <c r="CC81" s="99"/>
      <c r="CD81" s="99"/>
      <c r="CE81" s="99"/>
    </row>
    <row r="82" spans="1:83" x14ac:dyDescent="0.2">
      <c r="B82" s="14"/>
      <c r="C82" s="14"/>
      <c r="D82" s="11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I82" s="86"/>
      <c r="AJ82" s="86"/>
      <c r="AK82" s="86"/>
      <c r="AM82" s="99"/>
      <c r="AN82" s="46"/>
      <c r="AO82" s="46"/>
      <c r="AP82" s="46"/>
    </row>
    <row r="83" spans="1:83" collapsed="1" x14ac:dyDescent="0.2">
      <c r="D83" s="9"/>
      <c r="E83" s="99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</row>
    <row r="84" spans="1:83" ht="15.75" x14ac:dyDescent="0.25">
      <c r="B84" s="18" t="s">
        <v>130</v>
      </c>
      <c r="C84" s="25"/>
      <c r="D84" s="10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</row>
    <row r="85" spans="1:83" ht="15.75" x14ac:dyDescent="0.25">
      <c r="B85" s="5" t="s">
        <v>114</v>
      </c>
      <c r="C85" s="8"/>
      <c r="D85" s="6" t="s">
        <v>239</v>
      </c>
      <c r="E85" s="6" t="s">
        <v>241</v>
      </c>
      <c r="F85" s="5">
        <v>2023</v>
      </c>
      <c r="G85" s="5">
        <v>2024</v>
      </c>
      <c r="H85" s="5">
        <v>2025</v>
      </c>
      <c r="I85" s="5">
        <v>2026</v>
      </c>
      <c r="J85" s="5">
        <v>2027</v>
      </c>
      <c r="K85" s="5">
        <v>2028</v>
      </c>
      <c r="L85" s="5">
        <v>2029</v>
      </c>
      <c r="M85" s="5">
        <v>2030</v>
      </c>
      <c r="N85" s="5">
        <v>2031</v>
      </c>
      <c r="O85" s="5">
        <v>2032</v>
      </c>
      <c r="P85" s="5">
        <v>2033</v>
      </c>
      <c r="Q85" s="5">
        <v>2034</v>
      </c>
      <c r="R85" s="5">
        <v>2035</v>
      </c>
      <c r="S85" s="5">
        <v>2036</v>
      </c>
      <c r="T85" s="5">
        <v>2037</v>
      </c>
      <c r="U85" s="5">
        <v>2038</v>
      </c>
      <c r="V85" s="5">
        <v>2039</v>
      </c>
      <c r="W85" s="5">
        <v>2040</v>
      </c>
      <c r="X85" s="5">
        <v>2041</v>
      </c>
      <c r="Y85" s="5">
        <v>2042</v>
      </c>
      <c r="Z85" s="5">
        <v>2043</v>
      </c>
      <c r="AA85" s="5">
        <v>2044</v>
      </c>
      <c r="AB85" s="5">
        <v>2045</v>
      </c>
      <c r="AC85" s="5">
        <v>2046</v>
      </c>
      <c r="AD85" s="5">
        <v>2047</v>
      </c>
      <c r="AE85" s="5">
        <v>2048</v>
      </c>
      <c r="AF85" s="5">
        <v>2049</v>
      </c>
      <c r="AG85" s="5">
        <v>2050</v>
      </c>
    </row>
    <row r="86" spans="1:83" x14ac:dyDescent="0.2">
      <c r="B86" s="14" t="s">
        <v>37</v>
      </c>
      <c r="C86" s="52" t="s">
        <v>119</v>
      </c>
      <c r="D86" s="11" t="s">
        <v>229</v>
      </c>
      <c r="E86" s="19">
        <v>-1996856613.4406013</v>
      </c>
      <c r="F86" s="17">
        <v>-25043347.835547972</v>
      </c>
      <c r="G86" s="17">
        <v>-49434807.920569673</v>
      </c>
      <c r="H86" s="17">
        <v>-273621011.46778631</v>
      </c>
      <c r="I86" s="17">
        <v>-262538145.93366671</v>
      </c>
      <c r="J86" s="17">
        <v>-707435600.87478268</v>
      </c>
      <c r="K86" s="17">
        <v>-1397559720.5839911</v>
      </c>
      <c r="L86" s="17">
        <v>-669355119.39067185</v>
      </c>
      <c r="M86" s="17">
        <v>-33853277.837616466</v>
      </c>
      <c r="N86" s="17">
        <v>0</v>
      </c>
      <c r="O86" s="17">
        <v>0</v>
      </c>
      <c r="P86" s="17">
        <v>0</v>
      </c>
      <c r="Q86" s="17">
        <v>0</v>
      </c>
      <c r="R86" s="17">
        <v>0</v>
      </c>
      <c r="S86" s="17">
        <v>0</v>
      </c>
      <c r="T86" s="17">
        <v>0</v>
      </c>
      <c r="U86" s="17">
        <v>0</v>
      </c>
      <c r="V86" s="17">
        <v>0</v>
      </c>
      <c r="W86" s="17">
        <v>0</v>
      </c>
      <c r="X86" s="17">
        <v>0</v>
      </c>
      <c r="Y86" s="17">
        <v>0</v>
      </c>
      <c r="Z86" s="17">
        <v>0</v>
      </c>
      <c r="AA86" s="17">
        <v>0</v>
      </c>
      <c r="AB86" s="17">
        <v>0</v>
      </c>
      <c r="AC86" s="17">
        <v>0</v>
      </c>
      <c r="AD86" s="17">
        <v>0</v>
      </c>
      <c r="AE86" s="17">
        <v>0</v>
      </c>
      <c r="AF86" s="17">
        <v>0</v>
      </c>
      <c r="AG86" s="17">
        <v>1985785463.7018459</v>
      </c>
    </row>
    <row r="87" spans="1:83" x14ac:dyDescent="0.2">
      <c r="B87" s="14" t="s">
        <v>38</v>
      </c>
      <c r="C87" s="52" t="s">
        <v>120</v>
      </c>
      <c r="D87" s="11" t="s">
        <v>229</v>
      </c>
      <c r="E87" s="19">
        <v>-2048899396.1110084</v>
      </c>
      <c r="F87" s="17">
        <v>-25043347.733155273</v>
      </c>
      <c r="G87" s="17">
        <v>-49434807.766226068</v>
      </c>
      <c r="H87" s="17">
        <v>-273621011.28625804</v>
      </c>
      <c r="I87" s="17">
        <v>-266467741.31263959</v>
      </c>
      <c r="J87" s="17">
        <v>-733285663.69047809</v>
      </c>
      <c r="K87" s="17">
        <v>-1438155978.348969</v>
      </c>
      <c r="L87" s="17">
        <v>-690885692.87359786</v>
      </c>
      <c r="M87" s="17">
        <v>-34972189.709456049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2044077699.7585099</v>
      </c>
    </row>
    <row r="88" spans="1:83" collapsed="1" x14ac:dyDescent="0.2">
      <c r="D88" s="9"/>
      <c r="E88" s="49"/>
    </row>
    <row r="89" spans="1:83" ht="15.75" x14ac:dyDescent="0.25">
      <c r="B89" s="18" t="s">
        <v>134</v>
      </c>
      <c r="C89" s="25"/>
      <c r="D89" s="10"/>
      <c r="E89" s="10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215"/>
      <c r="AI89" s="215"/>
      <c r="AJ89" s="215"/>
      <c r="AK89" s="215"/>
      <c r="AL89" s="215"/>
      <c r="AM89" s="215"/>
      <c r="AN89" s="215"/>
      <c r="AO89" s="215"/>
      <c r="AP89" s="215"/>
      <c r="AQ89" s="215"/>
      <c r="AR89" s="215"/>
      <c r="AS89" s="215"/>
      <c r="AT89" s="215"/>
      <c r="AU89" s="215"/>
      <c r="AV89" s="215"/>
      <c r="AW89" s="215"/>
      <c r="AX89" s="215"/>
      <c r="AY89" s="215"/>
      <c r="AZ89" s="215"/>
      <c r="BA89" s="215"/>
      <c r="BB89" s="215"/>
      <c r="BC89" s="215"/>
      <c r="BD89" s="215"/>
      <c r="BE89" s="215"/>
      <c r="BF89" s="215"/>
      <c r="BG89" s="215"/>
      <c r="BH89" s="215"/>
      <c r="BI89" s="215"/>
      <c r="BJ89" s="215"/>
      <c r="BK89" s="215"/>
    </row>
    <row r="90" spans="1:83" ht="15.75" x14ac:dyDescent="0.25">
      <c r="B90" s="5" t="s">
        <v>114</v>
      </c>
      <c r="C90" s="8"/>
      <c r="D90" s="6" t="s">
        <v>239</v>
      </c>
      <c r="E90" s="6" t="s">
        <v>241</v>
      </c>
      <c r="F90" s="5">
        <v>2023</v>
      </c>
      <c r="G90" s="5">
        <v>2024</v>
      </c>
      <c r="H90" s="5">
        <v>2025</v>
      </c>
      <c r="I90" s="5">
        <v>2026</v>
      </c>
      <c r="J90" s="5">
        <v>2027</v>
      </c>
      <c r="K90" s="5">
        <v>2028</v>
      </c>
      <c r="L90" s="5">
        <v>2029</v>
      </c>
      <c r="M90" s="5">
        <v>2030</v>
      </c>
      <c r="N90" s="5">
        <v>2031</v>
      </c>
      <c r="O90" s="5">
        <v>2032</v>
      </c>
      <c r="P90" s="5">
        <v>2033</v>
      </c>
      <c r="Q90" s="5">
        <v>2034</v>
      </c>
      <c r="R90" s="5">
        <v>2035</v>
      </c>
      <c r="S90" s="5">
        <v>2036</v>
      </c>
      <c r="T90" s="5">
        <v>2037</v>
      </c>
      <c r="U90" s="5">
        <v>2038</v>
      </c>
      <c r="V90" s="5">
        <v>2039</v>
      </c>
      <c r="W90" s="5">
        <v>2040</v>
      </c>
      <c r="X90" s="5">
        <v>2041</v>
      </c>
      <c r="Y90" s="5">
        <v>2042</v>
      </c>
      <c r="Z90" s="5">
        <v>2043</v>
      </c>
      <c r="AA90" s="5">
        <v>2044</v>
      </c>
      <c r="AB90" s="5">
        <v>2045</v>
      </c>
      <c r="AC90" s="5">
        <v>2046</v>
      </c>
      <c r="AD90" s="5">
        <v>2047</v>
      </c>
      <c r="AE90" s="5">
        <v>2048</v>
      </c>
      <c r="AF90" s="5">
        <v>2049</v>
      </c>
      <c r="AG90" s="5">
        <v>2050</v>
      </c>
      <c r="AH90" s="5">
        <v>2051</v>
      </c>
      <c r="AI90" s="5">
        <v>2052</v>
      </c>
      <c r="AJ90" s="5">
        <v>2053</v>
      </c>
      <c r="AK90" s="5">
        <v>2054</v>
      </c>
      <c r="AL90" s="5">
        <v>2055</v>
      </c>
      <c r="AM90" s="5">
        <v>2056</v>
      </c>
      <c r="AN90" s="5">
        <v>2057</v>
      </c>
      <c r="AO90" s="5">
        <v>2058</v>
      </c>
      <c r="AP90" s="5">
        <v>2059</v>
      </c>
      <c r="AQ90" s="5">
        <v>2060</v>
      </c>
      <c r="AR90" s="5">
        <v>2061</v>
      </c>
      <c r="AS90" s="5">
        <v>2062</v>
      </c>
      <c r="AT90" s="5">
        <v>2063</v>
      </c>
      <c r="AU90" s="5">
        <v>2064</v>
      </c>
      <c r="AV90" s="5">
        <v>2065</v>
      </c>
      <c r="AW90" s="5">
        <v>2066</v>
      </c>
      <c r="AX90" s="5">
        <v>2067</v>
      </c>
      <c r="AY90" s="5">
        <v>2068</v>
      </c>
      <c r="AZ90" s="5">
        <v>2069</v>
      </c>
      <c r="BA90" s="5">
        <v>2070</v>
      </c>
      <c r="BB90" s="5">
        <v>2071</v>
      </c>
      <c r="BC90" s="5">
        <v>2072</v>
      </c>
      <c r="BD90" s="5">
        <v>2073</v>
      </c>
      <c r="BE90" s="5">
        <v>2074</v>
      </c>
      <c r="BF90" s="5">
        <v>2075</v>
      </c>
      <c r="BG90" s="5">
        <v>2076</v>
      </c>
      <c r="BH90" s="5">
        <v>2077</v>
      </c>
      <c r="BI90" s="5">
        <v>2078</v>
      </c>
      <c r="BJ90" s="5">
        <v>2079</v>
      </c>
      <c r="BK90" s="5">
        <v>2080</v>
      </c>
    </row>
    <row r="91" spans="1:83" x14ac:dyDescent="0.2">
      <c r="A91" s="46"/>
      <c r="B91" s="14" t="s">
        <v>37</v>
      </c>
      <c r="C91" s="52" t="s">
        <v>119</v>
      </c>
      <c r="D91" s="11" t="s">
        <v>229</v>
      </c>
      <c r="E91" s="19">
        <v>-270881164.2595126</v>
      </c>
      <c r="F91" s="154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3">
        <v>-36700259.791368298</v>
      </c>
      <c r="O91" s="17">
        <v>-36700259.791368298</v>
      </c>
      <c r="P91" s="17">
        <v>-36700259.791368298</v>
      </c>
      <c r="Q91" s="17">
        <v>-36700259.791368298</v>
      </c>
      <c r="R91" s="17">
        <v>-36700259.791368298</v>
      </c>
      <c r="S91" s="17">
        <v>-36700259.791368298</v>
      </c>
      <c r="T91" s="17">
        <v>-36700259.791368298</v>
      </c>
      <c r="U91" s="19">
        <v>-36700259.791368298</v>
      </c>
      <c r="V91" s="17">
        <v>-36700259.791368298</v>
      </c>
      <c r="W91" s="17">
        <v>-36700259.791368298</v>
      </c>
      <c r="X91" s="17">
        <v>-36700259.791368298</v>
      </c>
      <c r="Y91" s="17">
        <v>-36700259.791368298</v>
      </c>
      <c r="Z91" s="17">
        <v>-36700259.791368298</v>
      </c>
      <c r="AA91" s="17">
        <v>-36700259.791368298</v>
      </c>
      <c r="AB91" s="17">
        <v>-36700259.791368298</v>
      </c>
      <c r="AC91" s="17">
        <v>-36700259.791368298</v>
      </c>
      <c r="AD91" s="17">
        <v>-36700259.791368298</v>
      </c>
      <c r="AE91" s="17">
        <v>-36700259.791368298</v>
      </c>
      <c r="AF91" s="17">
        <v>-36700259.791368298</v>
      </c>
      <c r="AG91" s="17">
        <v>-36700259.791368298</v>
      </c>
      <c r="AH91" s="170">
        <v>-36700259.791368298</v>
      </c>
      <c r="AI91" s="170">
        <v>-36700259.791368298</v>
      </c>
      <c r="AJ91" s="170">
        <v>-36700259.791368298</v>
      </c>
      <c r="AK91" s="170">
        <v>-36700259.791368298</v>
      </c>
      <c r="AL91" s="170">
        <v>-36700259.791368298</v>
      </c>
      <c r="AM91" s="170">
        <v>-36700259.791368298</v>
      </c>
      <c r="AN91" s="170">
        <v>-36700259.791368298</v>
      </c>
      <c r="AO91" s="170">
        <v>-36700259.791368298</v>
      </c>
      <c r="AP91" s="170">
        <v>-36700259.791368298</v>
      </c>
      <c r="AQ91" s="170">
        <v>-36700259.791368298</v>
      </c>
      <c r="AR91" s="170">
        <v>-36700259.791368298</v>
      </c>
      <c r="AS91" s="170">
        <v>-36700259.791368298</v>
      </c>
      <c r="AT91" s="170">
        <v>-36700259.791368298</v>
      </c>
      <c r="AU91" s="170">
        <v>-36700259.791368298</v>
      </c>
      <c r="AV91" s="170">
        <v>-36700259.791368298</v>
      </c>
      <c r="AW91" s="170">
        <v>-36700259.791368298</v>
      </c>
      <c r="AX91" s="170">
        <v>-36700259.791368298</v>
      </c>
      <c r="AY91" s="170">
        <v>-36700259.791368298</v>
      </c>
      <c r="AZ91" s="170">
        <v>-36700259.791368298</v>
      </c>
      <c r="BA91" s="170">
        <v>-36700259.791368298</v>
      </c>
      <c r="BB91" s="170">
        <v>-36700259.791368298</v>
      </c>
      <c r="BC91" s="170">
        <v>-36700259.791368298</v>
      </c>
      <c r="BD91" s="170">
        <v>-36700259.791368298</v>
      </c>
      <c r="BE91" s="170">
        <v>-36700259.791368298</v>
      </c>
      <c r="BF91" s="170">
        <v>-36700259.791368298</v>
      </c>
      <c r="BG91" s="170">
        <v>-36700259.791368298</v>
      </c>
      <c r="BH91" s="170">
        <v>-36700259.791368298</v>
      </c>
      <c r="BI91" s="170">
        <v>-36700259.791368298</v>
      </c>
      <c r="BJ91" s="170">
        <v>-36700259.791368298</v>
      </c>
      <c r="BK91" s="170">
        <v>-36700259.791368298</v>
      </c>
    </row>
    <row r="92" spans="1:83" x14ac:dyDescent="0.2">
      <c r="A92" s="46"/>
      <c r="B92" s="14" t="s">
        <v>38</v>
      </c>
      <c r="C92" s="52" t="s">
        <v>120</v>
      </c>
      <c r="D92" s="11" t="s">
        <v>229</v>
      </c>
      <c r="E92" s="19">
        <v>-277925720.68893206</v>
      </c>
      <c r="F92" s="154">
        <v>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3">
        <v>-37654689.575297311</v>
      </c>
      <c r="O92" s="17">
        <v>-37654689.575297311</v>
      </c>
      <c r="P92" s="17">
        <v>-37654689.575297311</v>
      </c>
      <c r="Q92" s="17">
        <v>-37654689.575297311</v>
      </c>
      <c r="R92" s="17">
        <v>-37654689.575297311</v>
      </c>
      <c r="S92" s="17">
        <v>-37654689.575297311</v>
      </c>
      <c r="T92" s="17">
        <v>-37654689.575297311</v>
      </c>
      <c r="U92" s="19">
        <v>-37654689.575297311</v>
      </c>
      <c r="V92" s="17">
        <v>-37654689.575297311</v>
      </c>
      <c r="W92" s="17">
        <v>-37654689.575297311</v>
      </c>
      <c r="X92" s="17">
        <v>-37654689.575297311</v>
      </c>
      <c r="Y92" s="17">
        <v>-37654689.575297311</v>
      </c>
      <c r="Z92" s="17">
        <v>-37654689.575297311</v>
      </c>
      <c r="AA92" s="17">
        <v>-37654689.575297311</v>
      </c>
      <c r="AB92" s="17">
        <v>-37654689.575297311</v>
      </c>
      <c r="AC92" s="17">
        <v>-37654689.575297311</v>
      </c>
      <c r="AD92" s="17">
        <v>-37654689.575297311</v>
      </c>
      <c r="AE92" s="17">
        <v>-37654689.575297311</v>
      </c>
      <c r="AF92" s="17">
        <v>-37654689.575297311</v>
      </c>
      <c r="AG92" s="17">
        <v>-37654689.575297311</v>
      </c>
      <c r="AH92" s="170">
        <v>-37654689.575297311</v>
      </c>
      <c r="AI92" s="170">
        <v>-37654689.575297311</v>
      </c>
      <c r="AJ92" s="170">
        <v>-37654689.575297311</v>
      </c>
      <c r="AK92" s="170">
        <v>-37654689.575297311</v>
      </c>
      <c r="AL92" s="170">
        <v>-37654689.575297311</v>
      </c>
      <c r="AM92" s="170">
        <v>-37654689.575297311</v>
      </c>
      <c r="AN92" s="170">
        <v>-37654689.575297311</v>
      </c>
      <c r="AO92" s="170">
        <v>-37654689.575297311</v>
      </c>
      <c r="AP92" s="170">
        <v>-37654689.575297311</v>
      </c>
      <c r="AQ92" s="170">
        <v>-37654689.575297311</v>
      </c>
      <c r="AR92" s="170">
        <v>-37654689.575297311</v>
      </c>
      <c r="AS92" s="170">
        <v>-37654689.575297311</v>
      </c>
      <c r="AT92" s="170">
        <v>-37654689.575297311</v>
      </c>
      <c r="AU92" s="170">
        <v>-37654689.575297311</v>
      </c>
      <c r="AV92" s="170">
        <v>-37654689.575297311</v>
      </c>
      <c r="AW92" s="170">
        <v>-37654689.575297311</v>
      </c>
      <c r="AX92" s="170">
        <v>-37654689.575297311</v>
      </c>
      <c r="AY92" s="170">
        <v>-37654689.575297311</v>
      </c>
      <c r="AZ92" s="170">
        <v>-37654689.575297311</v>
      </c>
      <c r="BA92" s="170">
        <v>-37654689.575297311</v>
      </c>
      <c r="BB92" s="170">
        <v>-37654689.575297311</v>
      </c>
      <c r="BC92" s="170">
        <v>-37654689.575297311</v>
      </c>
      <c r="BD92" s="170">
        <v>-37654689.575297311</v>
      </c>
      <c r="BE92" s="170">
        <v>-37654689.575297311</v>
      </c>
      <c r="BF92" s="170">
        <v>-37654689.575297311</v>
      </c>
      <c r="BG92" s="170">
        <v>-37654689.575297311</v>
      </c>
      <c r="BH92" s="170">
        <v>-37654689.575297311</v>
      </c>
      <c r="BI92" s="170">
        <v>-37654689.575297311</v>
      </c>
      <c r="BJ92" s="170">
        <v>-37654689.575297311</v>
      </c>
      <c r="BK92" s="170">
        <v>-37654689.575297311</v>
      </c>
      <c r="BL92" s="46"/>
      <c r="BM92" s="46"/>
      <c r="BN92" s="46"/>
      <c r="BO92" s="46"/>
      <c r="BP92" s="46"/>
      <c r="BQ92" s="46"/>
      <c r="BR92" s="46"/>
      <c r="BS92" s="46"/>
      <c r="BT92" s="46"/>
    </row>
    <row r="93" spans="1:83" x14ac:dyDescent="0.2">
      <c r="D93" s="9"/>
    </row>
    <row r="94" spans="1:83" ht="20.25" x14ac:dyDescent="0.3">
      <c r="B94" s="4" t="s">
        <v>250</v>
      </c>
      <c r="C94" s="27"/>
      <c r="D94" s="3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</row>
    <row r="95" spans="1:83" x14ac:dyDescent="0.2">
      <c r="D95" s="9"/>
    </row>
    <row r="96" spans="1:83" ht="15.75" x14ac:dyDescent="0.25">
      <c r="B96" s="18" t="s">
        <v>138</v>
      </c>
      <c r="C96" s="25"/>
      <c r="D96" s="10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</row>
    <row r="97" spans="2:33" ht="15.75" x14ac:dyDescent="0.25">
      <c r="B97" s="5" t="s">
        <v>114</v>
      </c>
      <c r="C97" s="8"/>
      <c r="D97" s="6" t="s">
        <v>239</v>
      </c>
      <c r="E97" s="6" t="s">
        <v>241</v>
      </c>
      <c r="F97" s="5">
        <v>2023</v>
      </c>
      <c r="G97" s="5">
        <v>2024</v>
      </c>
      <c r="H97" s="5">
        <v>2025</v>
      </c>
      <c r="I97" s="5">
        <v>2026</v>
      </c>
      <c r="J97" s="5">
        <v>2027</v>
      </c>
      <c r="K97" s="5">
        <v>2028</v>
      </c>
      <c r="L97" s="5">
        <v>2029</v>
      </c>
      <c r="M97" s="5">
        <v>2030</v>
      </c>
      <c r="N97" s="5">
        <v>2031</v>
      </c>
      <c r="O97" s="5">
        <v>2032</v>
      </c>
      <c r="P97" s="5">
        <v>2033</v>
      </c>
      <c r="Q97" s="5">
        <v>2034</v>
      </c>
      <c r="R97" s="5">
        <v>2035</v>
      </c>
      <c r="S97" s="5">
        <v>2036</v>
      </c>
      <c r="T97" s="5">
        <v>2037</v>
      </c>
      <c r="U97" s="5">
        <v>2038</v>
      </c>
      <c r="V97" s="5">
        <v>2039</v>
      </c>
      <c r="W97" s="5">
        <v>2040</v>
      </c>
      <c r="X97" s="5">
        <v>2041</v>
      </c>
      <c r="Y97" s="5">
        <v>2042</v>
      </c>
      <c r="Z97" s="5">
        <v>2043</v>
      </c>
      <c r="AA97" s="5">
        <v>2044</v>
      </c>
      <c r="AB97" s="5">
        <v>2045</v>
      </c>
      <c r="AC97" s="5">
        <v>2046</v>
      </c>
      <c r="AD97" s="5">
        <v>2047</v>
      </c>
      <c r="AE97" s="5">
        <v>2048</v>
      </c>
      <c r="AF97" s="5">
        <v>2049</v>
      </c>
      <c r="AG97" s="5">
        <v>2050</v>
      </c>
    </row>
    <row r="98" spans="2:33" x14ac:dyDescent="0.2">
      <c r="B98" s="14" t="s">
        <v>37</v>
      </c>
      <c r="C98" s="52" t="s">
        <v>119</v>
      </c>
      <c r="D98" s="11" t="s">
        <v>229</v>
      </c>
      <c r="E98" s="19">
        <v>-1411560.2731045685</v>
      </c>
      <c r="F98" s="17">
        <v>0</v>
      </c>
      <c r="G98" s="17">
        <v>-24.897460989654064</v>
      </c>
      <c r="H98" s="17">
        <v>276820.13189361989</v>
      </c>
      <c r="I98" s="17">
        <v>-1742266.364317121</v>
      </c>
      <c r="J98" s="17">
        <v>-1750051.608128719</v>
      </c>
      <c r="K98" s="17">
        <v>-27.969581052977084</v>
      </c>
      <c r="L98" s="17">
        <v>1485136.4026421085</v>
      </c>
      <c r="M98" s="17">
        <v>-30.591500609089536</v>
      </c>
      <c r="N98" s="17">
        <v>-33.025574340670673</v>
      </c>
      <c r="O98" s="17">
        <v>-34.121350075968365</v>
      </c>
      <c r="P98" s="17">
        <v>-36.378621463585631</v>
      </c>
      <c r="Q98" s="17">
        <v>-38.214770987437447</v>
      </c>
      <c r="R98" s="17">
        <v>-40.815445555946184</v>
      </c>
      <c r="S98" s="17">
        <v>-42.928528117254373</v>
      </c>
      <c r="T98" s="17">
        <v>-45.3278393687918</v>
      </c>
      <c r="U98" s="17">
        <v>-47.130030904053186</v>
      </c>
      <c r="V98" s="17">
        <v>-49.726054307251232</v>
      </c>
      <c r="W98" s="17">
        <v>-52.677466369690904</v>
      </c>
      <c r="X98" s="17">
        <v>-55.955523881919873</v>
      </c>
      <c r="Y98" s="17">
        <v>-58.554026504255162</v>
      </c>
      <c r="Z98" s="17">
        <v>-61.834376877650357</v>
      </c>
      <c r="AA98" s="17">
        <v>-65.308604965413508</v>
      </c>
      <c r="AB98" s="17">
        <v>-69.173772480911879</v>
      </c>
      <c r="AC98" s="17">
        <v>-73.358340637728077</v>
      </c>
      <c r="AD98" s="17">
        <v>-76.959162834686907</v>
      </c>
      <c r="AE98" s="17">
        <v>-81.709550132169085</v>
      </c>
      <c r="AF98" s="17">
        <v>-85.882261699345491</v>
      </c>
      <c r="AG98" s="17">
        <v>-90.110189030037446</v>
      </c>
    </row>
    <row r="99" spans="2:33" x14ac:dyDescent="0.2">
      <c r="B99" s="14" t="s">
        <v>38</v>
      </c>
      <c r="C99" s="52" t="s">
        <v>120</v>
      </c>
      <c r="D99" s="11" t="s">
        <v>229</v>
      </c>
      <c r="E99" s="19">
        <v>-1160063.13075082</v>
      </c>
      <c r="F99" s="17">
        <v>0</v>
      </c>
      <c r="G99" s="17">
        <v>-4.8974609896540642</v>
      </c>
      <c r="H99" s="17">
        <v>276827.13189361989</v>
      </c>
      <c r="I99" s="17">
        <v>-1744439.364317121</v>
      </c>
      <c r="J99" s="17">
        <v>-1575646.608128719</v>
      </c>
      <c r="K99" s="17">
        <v>-6.9695810529770839</v>
      </c>
      <c r="L99" s="17">
        <v>1679019.4026421085</v>
      </c>
      <c r="M99" s="17">
        <v>-7.5915006090895361</v>
      </c>
      <c r="N99" s="17">
        <v>-8.0255743406706728</v>
      </c>
      <c r="O99" s="17">
        <v>-8.1213500759683654</v>
      </c>
      <c r="P99" s="17">
        <v>-9.3786214635856311</v>
      </c>
      <c r="Q99" s="17">
        <v>-9.214770987437447</v>
      </c>
      <c r="R99" s="17">
        <v>-9.8154455559461837</v>
      </c>
      <c r="S99" s="17">
        <v>-10.928528117254373</v>
      </c>
      <c r="T99" s="17">
        <v>-11.3278393687918</v>
      </c>
      <c r="U99" s="17">
        <v>-12.130030904053186</v>
      </c>
      <c r="V99" s="17">
        <v>-12.726054307251232</v>
      </c>
      <c r="W99" s="17">
        <v>-12.677466369690904</v>
      </c>
      <c r="X99" s="17">
        <v>-13.955523881919873</v>
      </c>
      <c r="Y99" s="17">
        <v>-14.554026504255162</v>
      </c>
      <c r="Z99" s="17">
        <v>-14.834376877650357</v>
      </c>
      <c r="AA99" s="17">
        <v>-16.308604965413508</v>
      </c>
      <c r="AB99" s="17">
        <v>-17.173772480911879</v>
      </c>
      <c r="AC99" s="17">
        <v>-18.358340637728077</v>
      </c>
      <c r="AD99" s="17">
        <v>-18.959162834686907</v>
      </c>
      <c r="AE99" s="17">
        <v>-19.709550132169085</v>
      </c>
      <c r="AF99" s="17">
        <v>-20.882261699345491</v>
      </c>
      <c r="AG99" s="17">
        <v>-22.110189030037446</v>
      </c>
    </row>
    <row r="100" spans="2:33" collapsed="1" x14ac:dyDescent="0.2">
      <c r="D100" s="9"/>
    </row>
    <row r="101" spans="2:33" ht="15.75" x14ac:dyDescent="0.25">
      <c r="B101" s="18" t="s">
        <v>140</v>
      </c>
      <c r="C101" s="25"/>
      <c r="D101" s="10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</row>
    <row r="102" spans="2:33" ht="15.75" x14ac:dyDescent="0.25">
      <c r="B102" s="5" t="s">
        <v>114</v>
      </c>
      <c r="C102" s="8"/>
      <c r="D102" s="6" t="s">
        <v>239</v>
      </c>
      <c r="E102" s="6" t="s">
        <v>241</v>
      </c>
      <c r="F102" s="5">
        <v>2023</v>
      </c>
      <c r="G102" s="5">
        <v>2024</v>
      </c>
      <c r="H102" s="5">
        <v>2025</v>
      </c>
      <c r="I102" s="5">
        <v>2026</v>
      </c>
      <c r="J102" s="5">
        <v>2027</v>
      </c>
      <c r="K102" s="5">
        <v>2028</v>
      </c>
      <c r="L102" s="5">
        <v>2029</v>
      </c>
      <c r="M102" s="5">
        <v>2030</v>
      </c>
      <c r="N102" s="5">
        <v>2031</v>
      </c>
      <c r="O102" s="5">
        <v>2032</v>
      </c>
      <c r="P102" s="5">
        <v>2033</v>
      </c>
      <c r="Q102" s="5">
        <v>2034</v>
      </c>
      <c r="R102" s="5">
        <v>2035</v>
      </c>
      <c r="S102" s="5">
        <v>2036</v>
      </c>
      <c r="T102" s="5">
        <v>2037</v>
      </c>
      <c r="U102" s="5">
        <v>2038</v>
      </c>
      <c r="V102" s="5">
        <v>2039</v>
      </c>
      <c r="W102" s="5">
        <v>2040</v>
      </c>
      <c r="X102" s="5">
        <v>2041</v>
      </c>
      <c r="Y102" s="5">
        <v>2042</v>
      </c>
      <c r="Z102" s="5">
        <v>2043</v>
      </c>
      <c r="AA102" s="5">
        <v>2044</v>
      </c>
      <c r="AB102" s="5">
        <v>2045</v>
      </c>
      <c r="AC102" s="5">
        <v>2046</v>
      </c>
      <c r="AD102" s="5">
        <v>2047</v>
      </c>
      <c r="AE102" s="5">
        <v>2048</v>
      </c>
      <c r="AF102" s="5">
        <v>2049</v>
      </c>
      <c r="AG102" s="5">
        <v>2050</v>
      </c>
    </row>
    <row r="103" spans="2:33" x14ac:dyDescent="0.2">
      <c r="B103" s="14" t="s">
        <v>37</v>
      </c>
      <c r="C103" s="52" t="s">
        <v>119</v>
      </c>
      <c r="D103" s="11" t="s">
        <v>229</v>
      </c>
      <c r="E103" s="19">
        <v>382783193.25848234</v>
      </c>
      <c r="F103" s="17">
        <v>0</v>
      </c>
      <c r="G103" s="17">
        <v>-10397.230702821165</v>
      </c>
      <c r="H103" s="17">
        <v>2631691.5779493153</v>
      </c>
      <c r="I103" s="17">
        <v>475201.57633146644</v>
      </c>
      <c r="J103" s="17">
        <v>5735451.0432944894</v>
      </c>
      <c r="K103" s="17">
        <v>8487605.6276435256</v>
      </c>
      <c r="L103" s="17">
        <v>10311199.934768319</v>
      </c>
      <c r="M103" s="17">
        <v>20192845.503578901</v>
      </c>
      <c r="N103" s="17">
        <v>23537642.16380477</v>
      </c>
      <c r="O103" s="17">
        <v>27779979.76558423</v>
      </c>
      <c r="P103" s="17">
        <v>26393750.428314209</v>
      </c>
      <c r="Q103" s="17">
        <v>41150472.418483734</v>
      </c>
      <c r="R103" s="17">
        <v>55670649.266918182</v>
      </c>
      <c r="S103" s="17">
        <v>35964464.334457874</v>
      </c>
      <c r="T103" s="17">
        <v>59486095.447053432</v>
      </c>
      <c r="U103" s="17">
        <v>74823235.005932808</v>
      </c>
      <c r="V103" s="17">
        <v>45992405.477489948</v>
      </c>
      <c r="W103" s="17">
        <v>37044900.435090542</v>
      </c>
      <c r="X103" s="17">
        <v>34093139.810602665</v>
      </c>
      <c r="Y103" s="17">
        <v>25988086.0392313</v>
      </c>
      <c r="Z103" s="17">
        <v>34317339.34782362</v>
      </c>
      <c r="AA103" s="17">
        <v>79112674.301369667</v>
      </c>
      <c r="AB103" s="17">
        <v>66846414.406809807</v>
      </c>
      <c r="AC103" s="17">
        <v>73132266.431778908</v>
      </c>
      <c r="AD103" s="17">
        <v>79840387.791936874</v>
      </c>
      <c r="AE103" s="17">
        <v>74312238.171367645</v>
      </c>
      <c r="AF103" s="17">
        <v>65555417.87365818</v>
      </c>
      <c r="AG103" s="17">
        <v>72512599.57374382</v>
      </c>
    </row>
    <row r="104" spans="2:33" x14ac:dyDescent="0.2">
      <c r="B104" s="14" t="s">
        <v>38</v>
      </c>
      <c r="C104" s="52" t="s">
        <v>120</v>
      </c>
      <c r="D104" s="11" t="s">
        <v>229</v>
      </c>
      <c r="E104" s="19">
        <v>399212605.7260825</v>
      </c>
      <c r="F104" s="17">
        <v>0</v>
      </c>
      <c r="G104" s="17">
        <v>-10397.230702821165</v>
      </c>
      <c r="H104" s="17">
        <v>2660938.5779493153</v>
      </c>
      <c r="I104" s="17">
        <v>414130.57633146644</v>
      </c>
      <c r="J104" s="17">
        <v>5584919.0432944894</v>
      </c>
      <c r="K104" s="17">
        <v>8320628.6276435256</v>
      </c>
      <c r="L104" s="17">
        <v>10210514.934768319</v>
      </c>
      <c r="M104" s="17">
        <v>20041117.503578901</v>
      </c>
      <c r="N104" s="17">
        <v>24353088.16380477</v>
      </c>
      <c r="O104" s="17">
        <v>28598944.76558423</v>
      </c>
      <c r="P104" s="17">
        <v>26851386.428314209</v>
      </c>
      <c r="Q104" s="17">
        <v>42447119.418483734</v>
      </c>
      <c r="R104" s="17">
        <v>59101733.266918182</v>
      </c>
      <c r="S104" s="17">
        <v>39090433.334457874</v>
      </c>
      <c r="T104" s="17">
        <v>62202183.447053432</v>
      </c>
      <c r="U104" s="17">
        <v>77115572.005932808</v>
      </c>
      <c r="V104" s="17">
        <v>47792463.477489948</v>
      </c>
      <c r="W104" s="17">
        <v>37453162.435090542</v>
      </c>
      <c r="X104" s="17">
        <v>34528488.810602665</v>
      </c>
      <c r="Y104" s="17">
        <v>27518317.0392313</v>
      </c>
      <c r="Z104" s="17">
        <v>35178325.34782362</v>
      </c>
      <c r="AA104" s="17">
        <v>82022776.301369667</v>
      </c>
      <c r="AB104" s="17">
        <v>75034193.406809807</v>
      </c>
      <c r="AC104" s="17">
        <v>77928328.431778908</v>
      </c>
      <c r="AD104" s="17">
        <v>83391483.791936874</v>
      </c>
      <c r="AE104" s="17">
        <v>78189037.171367645</v>
      </c>
      <c r="AF104" s="17">
        <v>69226316.87365818</v>
      </c>
      <c r="AG104" s="17">
        <v>78113365.57374382</v>
      </c>
    </row>
    <row r="105" spans="2:33" collapsed="1" x14ac:dyDescent="0.2">
      <c r="D105" s="9"/>
    </row>
    <row r="106" spans="2:33" ht="15.75" x14ac:dyDescent="0.25">
      <c r="B106" s="18" t="s">
        <v>142</v>
      </c>
      <c r="C106" s="25"/>
      <c r="D106" s="10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</row>
    <row r="107" spans="2:33" ht="15.75" x14ac:dyDescent="0.25">
      <c r="B107" s="5" t="s">
        <v>114</v>
      </c>
      <c r="C107" s="8"/>
      <c r="D107" s="6" t="s">
        <v>239</v>
      </c>
      <c r="E107" s="6" t="s">
        <v>241</v>
      </c>
      <c r="F107" s="5">
        <v>2023</v>
      </c>
      <c r="G107" s="5">
        <v>2024</v>
      </c>
      <c r="H107" s="5">
        <v>2025</v>
      </c>
      <c r="I107" s="5">
        <v>2026</v>
      </c>
      <c r="J107" s="5">
        <v>2027</v>
      </c>
      <c r="K107" s="5">
        <v>2028</v>
      </c>
      <c r="L107" s="5">
        <v>2029</v>
      </c>
      <c r="M107" s="5">
        <v>2030</v>
      </c>
      <c r="N107" s="5">
        <v>2031</v>
      </c>
      <c r="O107" s="5">
        <v>2032</v>
      </c>
      <c r="P107" s="5">
        <v>2033</v>
      </c>
      <c r="Q107" s="5">
        <v>2034</v>
      </c>
      <c r="R107" s="5">
        <v>2035</v>
      </c>
      <c r="S107" s="5">
        <v>2036</v>
      </c>
      <c r="T107" s="5">
        <v>2037</v>
      </c>
      <c r="U107" s="5">
        <v>2038</v>
      </c>
      <c r="V107" s="5">
        <v>2039</v>
      </c>
      <c r="W107" s="5">
        <v>2040</v>
      </c>
      <c r="X107" s="5">
        <v>2041</v>
      </c>
      <c r="Y107" s="5">
        <v>2042</v>
      </c>
      <c r="Z107" s="5">
        <v>2043</v>
      </c>
      <c r="AA107" s="5">
        <v>2044</v>
      </c>
      <c r="AB107" s="5">
        <v>2045</v>
      </c>
      <c r="AC107" s="5">
        <v>2046</v>
      </c>
      <c r="AD107" s="5">
        <v>2047</v>
      </c>
      <c r="AE107" s="5">
        <v>2048</v>
      </c>
      <c r="AF107" s="5">
        <v>2049</v>
      </c>
      <c r="AG107" s="5">
        <v>2050</v>
      </c>
    </row>
    <row r="108" spans="2:33" x14ac:dyDescent="0.2">
      <c r="B108" s="14" t="s">
        <v>37</v>
      </c>
      <c r="C108" s="52" t="s">
        <v>119</v>
      </c>
      <c r="D108" s="11" t="s">
        <v>229</v>
      </c>
      <c r="E108" s="19">
        <v>837122599.62731647</v>
      </c>
      <c r="F108" s="17">
        <v>0</v>
      </c>
      <c r="G108" s="17">
        <v>-6482987.2202916145</v>
      </c>
      <c r="H108" s="17">
        <v>-3998448.6510462761</v>
      </c>
      <c r="I108" s="17">
        <v>-7727334.7040104866</v>
      </c>
      <c r="J108" s="17">
        <v>-2271815.410276413</v>
      </c>
      <c r="K108" s="17">
        <v>-20192721.260920286</v>
      </c>
      <c r="L108" s="17">
        <v>-16862483.268629789</v>
      </c>
      <c r="M108" s="17">
        <v>-4807098.0934797525</v>
      </c>
      <c r="N108" s="17">
        <v>186045448.1878593</v>
      </c>
      <c r="O108" s="17">
        <v>29470860.691720366</v>
      </c>
      <c r="P108" s="17">
        <v>79616640.155151725</v>
      </c>
      <c r="Q108" s="17">
        <v>72675788.096281886</v>
      </c>
      <c r="R108" s="17">
        <v>-30881566.78071034</v>
      </c>
      <c r="S108" s="17">
        <v>-42771811.483819544</v>
      </c>
      <c r="T108" s="17">
        <v>39369487.395465255</v>
      </c>
      <c r="U108" s="17">
        <v>33924509.714375377</v>
      </c>
      <c r="V108" s="17">
        <v>225603938.20710897</v>
      </c>
      <c r="W108" s="17">
        <v>155863009.76837218</v>
      </c>
      <c r="X108" s="17">
        <v>316653638.40473032</v>
      </c>
      <c r="Y108" s="17">
        <v>436734300.40529609</v>
      </c>
      <c r="Z108" s="17">
        <v>490818106.46037722</v>
      </c>
      <c r="AA108" s="17">
        <v>132956972.99213266</v>
      </c>
      <c r="AB108" s="17">
        <v>113817810.02408314</v>
      </c>
      <c r="AC108" s="17">
        <v>209986744.73780203</v>
      </c>
      <c r="AD108" s="17">
        <v>38219200.969599247</v>
      </c>
      <c r="AE108" s="17">
        <v>14088812.135699511</v>
      </c>
      <c r="AF108" s="17">
        <v>-5368413.7895336151</v>
      </c>
      <c r="AG108" s="17">
        <v>1581575.3502159119</v>
      </c>
    </row>
    <row r="109" spans="2:33" x14ac:dyDescent="0.2">
      <c r="B109" s="14" t="s">
        <v>38</v>
      </c>
      <c r="C109" s="52" t="s">
        <v>120</v>
      </c>
      <c r="D109" s="11" t="s">
        <v>229</v>
      </c>
      <c r="E109" s="19">
        <v>851977770.79916644</v>
      </c>
      <c r="F109" s="17">
        <v>0</v>
      </c>
      <c r="G109" s="17">
        <v>-6233673.2202916145</v>
      </c>
      <c r="H109" s="17">
        <v>-3895843.6510462761</v>
      </c>
      <c r="I109" s="17">
        <v>-7673098.7040104866</v>
      </c>
      <c r="J109" s="17">
        <v>-1529843.410276413</v>
      </c>
      <c r="K109" s="17">
        <v>-18824068.260920286</v>
      </c>
      <c r="L109" s="17">
        <v>-16688887.268629789</v>
      </c>
      <c r="M109" s="17">
        <v>-4308187.0934797525</v>
      </c>
      <c r="N109" s="17">
        <v>185704840.1878593</v>
      </c>
      <c r="O109" s="17">
        <v>29824178.691720366</v>
      </c>
      <c r="P109" s="17">
        <v>77981151.155151725</v>
      </c>
      <c r="Q109" s="17">
        <v>72902811.096281886</v>
      </c>
      <c r="R109" s="17">
        <v>-29454488.78071034</v>
      </c>
      <c r="S109" s="17">
        <v>-42003220.483819544</v>
      </c>
      <c r="T109" s="17">
        <v>38702557.395465255</v>
      </c>
      <c r="U109" s="17">
        <v>38670766.714375377</v>
      </c>
      <c r="V109" s="17">
        <v>229450579.20710897</v>
      </c>
      <c r="W109" s="17">
        <v>156078221.76837218</v>
      </c>
      <c r="X109" s="17">
        <v>320327338.40473032</v>
      </c>
      <c r="Y109" s="17">
        <v>437295874.40529609</v>
      </c>
      <c r="Z109" s="17">
        <v>490943556.46037722</v>
      </c>
      <c r="AA109" s="17">
        <v>134111345.99213266</v>
      </c>
      <c r="AB109" s="17">
        <v>115478490.02408314</v>
      </c>
      <c r="AC109" s="17">
        <v>210200562.73780203</v>
      </c>
      <c r="AD109" s="17">
        <v>52557232.969599247</v>
      </c>
      <c r="AE109" s="17">
        <v>28505059.135699511</v>
      </c>
      <c r="AF109" s="17">
        <v>-5691954.7895336151</v>
      </c>
      <c r="AG109" s="17">
        <v>1379054.3502159119</v>
      </c>
    </row>
    <row r="110" spans="2:33" collapsed="1" x14ac:dyDescent="0.2">
      <c r="D110" s="9"/>
    </row>
    <row r="111" spans="2:33" ht="15.75" x14ac:dyDescent="0.25">
      <c r="B111" s="18" t="s">
        <v>46</v>
      </c>
      <c r="C111" s="25"/>
      <c r="D111" s="10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</row>
    <row r="112" spans="2:33" ht="15.75" x14ac:dyDescent="0.25">
      <c r="B112" s="5" t="s">
        <v>114</v>
      </c>
      <c r="C112" s="8"/>
      <c r="D112" s="6" t="s">
        <v>239</v>
      </c>
      <c r="E112" s="6" t="s">
        <v>241</v>
      </c>
      <c r="F112" s="5">
        <v>2023</v>
      </c>
      <c r="G112" s="5">
        <v>2024</v>
      </c>
      <c r="H112" s="5">
        <v>2025</v>
      </c>
      <c r="I112" s="5">
        <v>2026</v>
      </c>
      <c r="J112" s="5">
        <v>2027</v>
      </c>
      <c r="K112" s="5">
        <v>2028</v>
      </c>
      <c r="L112" s="5">
        <v>2029</v>
      </c>
      <c r="M112" s="5">
        <v>2030</v>
      </c>
      <c r="N112" s="5">
        <v>2031</v>
      </c>
      <c r="O112" s="5">
        <v>2032</v>
      </c>
      <c r="P112" s="5">
        <v>2033</v>
      </c>
      <c r="Q112" s="5">
        <v>2034</v>
      </c>
      <c r="R112" s="5">
        <v>2035</v>
      </c>
      <c r="S112" s="5">
        <v>2036</v>
      </c>
      <c r="T112" s="5">
        <v>2037</v>
      </c>
      <c r="U112" s="5">
        <v>2038</v>
      </c>
      <c r="V112" s="5">
        <v>2039</v>
      </c>
      <c r="W112" s="5">
        <v>2040</v>
      </c>
      <c r="X112" s="5">
        <v>2041</v>
      </c>
      <c r="Y112" s="5">
        <v>2042</v>
      </c>
      <c r="Z112" s="5">
        <v>2043</v>
      </c>
      <c r="AA112" s="5">
        <v>2044</v>
      </c>
      <c r="AB112" s="5">
        <v>2045</v>
      </c>
      <c r="AC112" s="5">
        <v>2046</v>
      </c>
      <c r="AD112" s="5">
        <v>2047</v>
      </c>
      <c r="AE112" s="5">
        <v>2048</v>
      </c>
      <c r="AF112" s="5">
        <v>2049</v>
      </c>
      <c r="AG112" s="5">
        <v>2050</v>
      </c>
    </row>
    <row r="113" spans="2:33" x14ac:dyDescent="0.2">
      <c r="B113" s="14" t="s">
        <v>37</v>
      </c>
      <c r="C113" s="52" t="s">
        <v>119</v>
      </c>
      <c r="D113" s="11" t="s">
        <v>229</v>
      </c>
      <c r="E113" s="19">
        <v>13364029.191855708</v>
      </c>
      <c r="F113" s="17">
        <v>0</v>
      </c>
      <c r="G113" s="17">
        <v>-117.62442971020937</v>
      </c>
      <c r="H113" s="17">
        <v>188591.72788986377</v>
      </c>
      <c r="I113" s="17">
        <v>-580538.87942980602</v>
      </c>
      <c r="J113" s="17">
        <v>410220.3445745483</v>
      </c>
      <c r="K113" s="17">
        <v>-1282055.000076266</v>
      </c>
      <c r="L113" s="17">
        <v>-44041952.277380213</v>
      </c>
      <c r="M113" s="17">
        <v>628769.36830828758</v>
      </c>
      <c r="N113" s="17">
        <v>26345365.467297867</v>
      </c>
      <c r="O113" s="17">
        <v>771981.18130510754</v>
      </c>
      <c r="P113" s="17">
        <v>60265.421961821616</v>
      </c>
      <c r="Q113" s="17">
        <v>12080.748794271787</v>
      </c>
      <c r="R113" s="17">
        <v>2043849.4372963114</v>
      </c>
      <c r="S113" s="17">
        <v>3835243.5866656369</v>
      </c>
      <c r="T113" s="17">
        <v>-67592.427179960301</v>
      </c>
      <c r="U113" s="17">
        <v>20726175.393744946</v>
      </c>
      <c r="V113" s="17">
        <v>-257.18010440511489</v>
      </c>
      <c r="W113" s="17">
        <v>5354174.6815436883</v>
      </c>
      <c r="X113" s="17">
        <v>-1678220.9759207028</v>
      </c>
      <c r="Y113" s="17">
        <v>9755995.4449609518</v>
      </c>
      <c r="Z113" s="17">
        <v>62.440008550371203</v>
      </c>
      <c r="AA113" s="17">
        <v>10187974.00856976</v>
      </c>
      <c r="AB113" s="17">
        <v>29191061.015810736</v>
      </c>
      <c r="AC113" s="17">
        <v>-368.68365851902627</v>
      </c>
      <c r="AD113" s="17">
        <v>-322.19400402763711</v>
      </c>
      <c r="AE113" s="17">
        <v>38361.825261861581</v>
      </c>
      <c r="AF113" s="17">
        <v>335432.54562359641</v>
      </c>
      <c r="AG113" s="17">
        <v>840.33615897405753</v>
      </c>
    </row>
    <row r="114" spans="2:33" x14ac:dyDescent="0.2">
      <c r="B114" s="14" t="s">
        <v>38</v>
      </c>
      <c r="C114" s="52" t="s">
        <v>120</v>
      </c>
      <c r="D114" s="11" t="s">
        <v>229</v>
      </c>
      <c r="E114" s="19">
        <v>15537205.491028976</v>
      </c>
      <c r="F114" s="17">
        <v>0</v>
      </c>
      <c r="G114" s="17">
        <v>-29.62442971020937</v>
      </c>
      <c r="H114" s="17">
        <v>188436.72788986377</v>
      </c>
      <c r="I114" s="17">
        <v>-575996.87942980602</v>
      </c>
      <c r="J114" s="17">
        <v>457929.3445745483</v>
      </c>
      <c r="K114" s="17">
        <v>-1094027.000076266</v>
      </c>
      <c r="L114" s="17">
        <v>-40976729.277380213</v>
      </c>
      <c r="M114" s="17">
        <v>652122.36830828758</v>
      </c>
      <c r="N114" s="17">
        <v>26001403.467297867</v>
      </c>
      <c r="O114" s="17">
        <v>773897.18130510754</v>
      </c>
      <c r="P114" s="17">
        <v>66386.421961821616</v>
      </c>
      <c r="Q114" s="17">
        <v>12231.748794271787</v>
      </c>
      <c r="R114" s="17">
        <v>2043153.4372963114</v>
      </c>
      <c r="S114" s="17">
        <v>3934977.5866656369</v>
      </c>
      <c r="T114" s="17">
        <v>-65196.427179960294</v>
      </c>
      <c r="U114" s="17">
        <v>20934378.393744946</v>
      </c>
      <c r="V114" s="17">
        <v>-59.180104405114889</v>
      </c>
      <c r="W114" s="17">
        <v>5683038.6815436883</v>
      </c>
      <c r="X114" s="17">
        <v>-1678000.9759207028</v>
      </c>
      <c r="Y114" s="17">
        <v>9754709.4449609518</v>
      </c>
      <c r="Z114" s="17">
        <v>196.4400085503712</v>
      </c>
      <c r="AA114" s="17">
        <v>10000136.00856976</v>
      </c>
      <c r="AB114" s="17">
        <v>29185237.015810736</v>
      </c>
      <c r="AC114" s="17">
        <v>-88.683658519026267</v>
      </c>
      <c r="AD114" s="17">
        <v>-924.19400402763711</v>
      </c>
      <c r="AE114" s="17">
        <v>37115.825261861581</v>
      </c>
      <c r="AF114" s="17">
        <v>335768.54562359641</v>
      </c>
      <c r="AG114" s="17">
        <v>1192.3361589740575</v>
      </c>
    </row>
    <row r="115" spans="2:33" collapsed="1" x14ac:dyDescent="0.2">
      <c r="D115" s="9"/>
    </row>
    <row r="116" spans="2:33" ht="15.75" x14ac:dyDescent="0.25">
      <c r="B116" s="18" t="s">
        <v>144</v>
      </c>
      <c r="C116" s="25"/>
      <c r="D116" s="10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</row>
    <row r="117" spans="2:33" ht="15.75" x14ac:dyDescent="0.25">
      <c r="B117" s="5" t="s">
        <v>114</v>
      </c>
      <c r="C117" s="8"/>
      <c r="D117" s="6" t="s">
        <v>239</v>
      </c>
      <c r="E117" s="6" t="s">
        <v>241</v>
      </c>
      <c r="F117" s="5">
        <v>2023</v>
      </c>
      <c r="G117" s="5">
        <v>2024</v>
      </c>
      <c r="H117" s="5">
        <v>2025</v>
      </c>
      <c r="I117" s="5">
        <v>2026</v>
      </c>
      <c r="J117" s="5">
        <v>2027</v>
      </c>
      <c r="K117" s="5">
        <v>2028</v>
      </c>
      <c r="L117" s="5">
        <v>2029</v>
      </c>
      <c r="M117" s="5">
        <v>2030</v>
      </c>
      <c r="N117" s="5">
        <v>2031</v>
      </c>
      <c r="O117" s="5">
        <v>2032</v>
      </c>
      <c r="P117" s="5">
        <v>2033</v>
      </c>
      <c r="Q117" s="5">
        <v>2034</v>
      </c>
      <c r="R117" s="5">
        <v>2035</v>
      </c>
      <c r="S117" s="5">
        <v>2036</v>
      </c>
      <c r="T117" s="5">
        <v>2037</v>
      </c>
      <c r="U117" s="5">
        <v>2038</v>
      </c>
      <c r="V117" s="5">
        <v>2039</v>
      </c>
      <c r="W117" s="5">
        <v>2040</v>
      </c>
      <c r="X117" s="5">
        <v>2041</v>
      </c>
      <c r="Y117" s="5">
        <v>2042</v>
      </c>
      <c r="Z117" s="5">
        <v>2043</v>
      </c>
      <c r="AA117" s="5">
        <v>2044</v>
      </c>
      <c r="AB117" s="5">
        <v>2045</v>
      </c>
      <c r="AC117" s="5">
        <v>2046</v>
      </c>
      <c r="AD117" s="5">
        <v>2047</v>
      </c>
      <c r="AE117" s="5">
        <v>2048</v>
      </c>
      <c r="AF117" s="5">
        <v>2049</v>
      </c>
      <c r="AG117" s="5">
        <v>2050</v>
      </c>
    </row>
    <row r="118" spans="2:33" x14ac:dyDescent="0.2">
      <c r="B118" s="14" t="s">
        <v>37</v>
      </c>
      <c r="C118" s="52" t="s">
        <v>119</v>
      </c>
      <c r="D118" s="11" t="s">
        <v>229</v>
      </c>
      <c r="E118" s="19">
        <v>3051925531.8854871</v>
      </c>
      <c r="F118" s="17">
        <v>0</v>
      </c>
      <c r="G118" s="17">
        <v>-521869.39627730846</v>
      </c>
      <c r="H118" s="17">
        <v>465108.69931411743</v>
      </c>
      <c r="I118" s="17">
        <v>-3390139.8208036423</v>
      </c>
      <c r="J118" s="17">
        <v>2938594.6462612152</v>
      </c>
      <c r="K118" s="17">
        <v>73693501.71103096</v>
      </c>
      <c r="L118" s="17">
        <v>50517468.085746765</v>
      </c>
      <c r="M118" s="17">
        <v>59382321.987808228</v>
      </c>
      <c r="N118" s="17">
        <v>141956027.28804016</v>
      </c>
      <c r="O118" s="17">
        <v>339363226.11044884</v>
      </c>
      <c r="P118" s="17">
        <v>292305080.80853462</v>
      </c>
      <c r="Q118" s="17">
        <v>317266658.36753845</v>
      </c>
      <c r="R118" s="17">
        <v>483423426.75744247</v>
      </c>
      <c r="S118" s="17">
        <v>618920028.38079071</v>
      </c>
      <c r="T118" s="17">
        <v>480868566.80134201</v>
      </c>
      <c r="U118" s="17">
        <v>557152720.89406967</v>
      </c>
      <c r="V118" s="17">
        <v>344247337.35326385</v>
      </c>
      <c r="W118" s="17">
        <v>379848051.58979416</v>
      </c>
      <c r="X118" s="17">
        <v>266565582.32313538</v>
      </c>
      <c r="Y118" s="17">
        <v>98676782.533035278</v>
      </c>
      <c r="Z118" s="17">
        <v>205749535.80021667</v>
      </c>
      <c r="AA118" s="17">
        <v>401904330.74868011</v>
      </c>
      <c r="AB118" s="17">
        <v>527754574.65844727</v>
      </c>
      <c r="AC118" s="17">
        <v>430970920.33535767</v>
      </c>
      <c r="AD118" s="17">
        <v>600009286.2220459</v>
      </c>
      <c r="AE118" s="17">
        <v>641680940.05860901</v>
      </c>
      <c r="AF118" s="17">
        <v>656674337.5015564</v>
      </c>
      <c r="AG118" s="17">
        <v>642700483.18223572</v>
      </c>
    </row>
    <row r="119" spans="2:33" x14ac:dyDescent="0.2">
      <c r="B119" s="14" t="s">
        <v>38</v>
      </c>
      <c r="C119" s="52" t="s">
        <v>120</v>
      </c>
      <c r="D119" s="11" t="s">
        <v>229</v>
      </c>
      <c r="E119" s="19">
        <v>3086542436.98139</v>
      </c>
      <c r="F119" s="17">
        <v>0</v>
      </c>
      <c r="G119" s="17">
        <v>-505303.39627730846</v>
      </c>
      <c r="H119" s="17">
        <v>876797.69931411743</v>
      </c>
      <c r="I119" s="17">
        <v>-3486546.8208036423</v>
      </c>
      <c r="J119" s="17">
        <v>-375375.35373878479</v>
      </c>
      <c r="K119" s="17">
        <v>71216825.71103096</v>
      </c>
      <c r="L119" s="17">
        <v>48994823.085746765</v>
      </c>
      <c r="M119" s="17">
        <v>56587671.987808228</v>
      </c>
      <c r="N119" s="17">
        <v>140488189.28804016</v>
      </c>
      <c r="O119" s="17">
        <v>339818293.11044884</v>
      </c>
      <c r="P119" s="17">
        <v>297240955.80853462</v>
      </c>
      <c r="Q119" s="17">
        <v>320959453.36753845</v>
      </c>
      <c r="R119" s="17">
        <v>488095734.75744247</v>
      </c>
      <c r="S119" s="17">
        <v>620905446.38079071</v>
      </c>
      <c r="T119" s="17">
        <v>484552981.80134201</v>
      </c>
      <c r="U119" s="17">
        <v>561615890.89406967</v>
      </c>
      <c r="V119" s="17">
        <v>348357097.35326385</v>
      </c>
      <c r="W119" s="17">
        <v>398496068.58979416</v>
      </c>
      <c r="X119" s="17">
        <v>272599594.32313538</v>
      </c>
      <c r="Y119" s="17">
        <v>113488743.53303528</v>
      </c>
      <c r="Z119" s="17">
        <v>218759288.80021667</v>
      </c>
      <c r="AA119" s="17">
        <v>412552355.74868011</v>
      </c>
      <c r="AB119" s="17">
        <v>529651620.65844727</v>
      </c>
      <c r="AC119" s="17">
        <v>439128232.33535767</v>
      </c>
      <c r="AD119" s="17">
        <v>599599282.2220459</v>
      </c>
      <c r="AE119" s="17">
        <v>642676468.05860901</v>
      </c>
      <c r="AF119" s="17">
        <v>670051795.5015564</v>
      </c>
      <c r="AG119" s="17">
        <v>655889458.18223572</v>
      </c>
    </row>
    <row r="122" spans="2:33" ht="20.25" x14ac:dyDescent="0.3">
      <c r="C122" s="4" t="s">
        <v>251</v>
      </c>
      <c r="D122" s="37"/>
      <c r="E122" s="37"/>
      <c r="F122" s="37" t="s">
        <v>37</v>
      </c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</row>
    <row r="124" spans="2:33" ht="15.75" x14ac:dyDescent="0.25">
      <c r="C124" s="8"/>
      <c r="D124" s="8"/>
      <c r="E124" s="8"/>
      <c r="F124" s="5">
        <v>2023</v>
      </c>
      <c r="G124" s="5">
        <v>2024</v>
      </c>
      <c r="H124" s="5">
        <v>2025</v>
      </c>
      <c r="I124" s="5">
        <v>2026</v>
      </c>
      <c r="J124" s="5">
        <v>2027</v>
      </c>
      <c r="K124" s="5">
        <v>2028</v>
      </c>
      <c r="L124" s="5">
        <v>2029</v>
      </c>
      <c r="M124" s="5">
        <v>2030</v>
      </c>
      <c r="N124" s="5">
        <v>2031</v>
      </c>
      <c r="O124" s="5">
        <v>2032</v>
      </c>
      <c r="P124" s="5">
        <v>2033</v>
      </c>
      <c r="Q124" s="5">
        <v>2034</v>
      </c>
      <c r="R124" s="5">
        <v>2035</v>
      </c>
      <c r="S124" s="5">
        <v>2036</v>
      </c>
      <c r="T124" s="5">
        <v>2037</v>
      </c>
      <c r="U124" s="5">
        <v>2038</v>
      </c>
      <c r="V124" s="5">
        <v>2039</v>
      </c>
      <c r="W124" s="5">
        <v>2040</v>
      </c>
      <c r="X124" s="5">
        <v>2041</v>
      </c>
      <c r="Y124" s="5">
        <v>2042</v>
      </c>
      <c r="Z124" s="5">
        <v>2043</v>
      </c>
      <c r="AA124" s="5">
        <v>2044</v>
      </c>
      <c r="AB124" s="5">
        <v>2045</v>
      </c>
      <c r="AC124" s="5">
        <v>2046</v>
      </c>
      <c r="AD124" s="5">
        <v>2047</v>
      </c>
      <c r="AE124" s="5">
        <v>2048</v>
      </c>
      <c r="AF124" s="5">
        <v>2049</v>
      </c>
      <c r="AG124" s="5">
        <v>2050</v>
      </c>
    </row>
    <row r="125" spans="2:33" x14ac:dyDescent="0.2">
      <c r="C125" s="24" t="s">
        <v>252</v>
      </c>
      <c r="D125" s="11" t="s">
        <v>16</v>
      </c>
      <c r="E125" s="24"/>
      <c r="F125" s="102">
        <v>1.1130249999999999</v>
      </c>
      <c r="G125" s="102">
        <v>1.1742413749999998</v>
      </c>
      <c r="H125" s="102">
        <v>1.2388246506249998</v>
      </c>
      <c r="I125" s="102">
        <v>1.3069600064093747</v>
      </c>
      <c r="J125" s="102">
        <v>1.3788428067618903</v>
      </c>
      <c r="K125" s="102">
        <v>1.4546791611337941</v>
      </c>
      <c r="L125" s="102">
        <v>1.5346865149961528</v>
      </c>
      <c r="M125" s="102">
        <v>1.6190942733209412</v>
      </c>
      <c r="N125" s="102">
        <v>1.708144458353593</v>
      </c>
      <c r="O125" s="102">
        <v>1.8020924035630403</v>
      </c>
      <c r="P125" s="102">
        <v>1.9012074857590076</v>
      </c>
      <c r="Q125" s="102">
        <v>2.0057738974757529</v>
      </c>
      <c r="R125" s="102">
        <v>2.1160914618369193</v>
      </c>
      <c r="S125" s="102">
        <v>2.2324764922379496</v>
      </c>
      <c r="T125" s="102">
        <v>2.3552626993110368</v>
      </c>
      <c r="U125" s="102">
        <v>2.4848021477731437</v>
      </c>
      <c r="V125" s="102">
        <v>2.6214662659006667</v>
      </c>
      <c r="W125" s="102">
        <v>2.7656469105252031</v>
      </c>
      <c r="X125" s="102">
        <v>2.9177574906040893</v>
      </c>
      <c r="Y125" s="102">
        <v>3.078234152587314</v>
      </c>
      <c r="Z125" s="102">
        <v>3.2475370309796161</v>
      </c>
      <c r="AA125" s="102">
        <v>3.4261515676834948</v>
      </c>
      <c r="AB125" s="102">
        <v>3.6145899039060869</v>
      </c>
      <c r="AC125" s="102">
        <v>3.8133923486209218</v>
      </c>
      <c r="AD125" s="102">
        <v>4.0231289277950726</v>
      </c>
      <c r="AE125" s="102">
        <v>4.2444010188238011</v>
      </c>
      <c r="AF125" s="102">
        <v>4.47784307485911</v>
      </c>
      <c r="AG125" s="102">
        <v>4.7241244439763603</v>
      </c>
    </row>
    <row r="127" spans="2:33" ht="15.75" x14ac:dyDescent="0.25">
      <c r="C127" s="8" t="s">
        <v>253</v>
      </c>
      <c r="D127" s="6" t="s">
        <v>239</v>
      </c>
      <c r="E127" s="137" t="s">
        <v>241</v>
      </c>
      <c r="F127" s="5">
        <v>2023</v>
      </c>
      <c r="G127" s="5">
        <v>2024</v>
      </c>
      <c r="H127" s="5">
        <v>2025</v>
      </c>
      <c r="I127" s="5">
        <v>2026</v>
      </c>
      <c r="J127" s="5">
        <v>2027</v>
      </c>
      <c r="K127" s="5">
        <v>2028</v>
      </c>
      <c r="L127" s="5">
        <v>2029</v>
      </c>
      <c r="M127" s="5">
        <v>2030</v>
      </c>
      <c r="N127" s="5">
        <v>2031</v>
      </c>
      <c r="O127" s="5">
        <v>2032</v>
      </c>
      <c r="P127" s="5">
        <v>2033</v>
      </c>
      <c r="Q127" s="5">
        <v>2034</v>
      </c>
      <c r="R127" s="5">
        <v>2035</v>
      </c>
      <c r="S127" s="5">
        <v>2036</v>
      </c>
      <c r="T127" s="5">
        <v>2037</v>
      </c>
      <c r="U127" s="5">
        <v>2038</v>
      </c>
      <c r="V127" s="5">
        <v>2039</v>
      </c>
      <c r="W127" s="5">
        <v>2040</v>
      </c>
      <c r="X127" s="5">
        <v>2041</v>
      </c>
      <c r="Y127" s="5">
        <v>2042</v>
      </c>
      <c r="Z127" s="5">
        <v>2043</v>
      </c>
      <c r="AA127" s="5">
        <v>2044</v>
      </c>
      <c r="AB127" s="5">
        <v>2045</v>
      </c>
      <c r="AC127" s="5">
        <v>2046</v>
      </c>
      <c r="AD127" s="5">
        <v>2047</v>
      </c>
      <c r="AE127" s="5">
        <v>2048</v>
      </c>
      <c r="AF127" s="5">
        <v>2049</v>
      </c>
      <c r="AG127" s="5">
        <v>2050</v>
      </c>
    </row>
    <row r="128" spans="2:33" x14ac:dyDescent="0.2">
      <c r="C128" s="24" t="s">
        <v>43</v>
      </c>
      <c r="D128" s="11" t="s">
        <v>229</v>
      </c>
      <c r="E128" s="138">
        <v>-1.4115602731045678</v>
      </c>
      <c r="F128" s="102">
        <v>0</v>
      </c>
      <c r="G128" s="102">
        <v>-2.120301798227308E-5</v>
      </c>
      <c r="H128" s="102">
        <v>0.22345384534765375</v>
      </c>
      <c r="I128" s="102">
        <v>-1.3330678488806005</v>
      </c>
      <c r="J128" s="102">
        <v>-1.2692176363733476</v>
      </c>
      <c r="K128" s="102">
        <v>-1.9227319535654352E-5</v>
      </c>
      <c r="L128" s="102">
        <v>0.96771320274866124</v>
      </c>
      <c r="M128" s="102">
        <v>-1.8894205923131942E-5</v>
      </c>
      <c r="N128" s="102">
        <v>-1.9334181122188345E-5</v>
      </c>
      <c r="O128" s="102">
        <v>-1.8934295493674301E-5</v>
      </c>
      <c r="P128" s="102">
        <v>-1.9134482551788614E-5</v>
      </c>
      <c r="Q128" s="102">
        <v>-1.9052382242849193E-5</v>
      </c>
      <c r="R128" s="102">
        <v>-1.9288129219384236E-5</v>
      </c>
      <c r="S128" s="102">
        <v>-1.9229106450397872E-5</v>
      </c>
      <c r="T128" s="102">
        <v>-1.9245343367451594E-5</v>
      </c>
      <c r="U128" s="102">
        <v>-1.8967317356148728E-5</v>
      </c>
      <c r="V128" s="102">
        <v>-1.8968794279016469E-5</v>
      </c>
      <c r="W128" s="102">
        <v>-1.9047068578861837E-5</v>
      </c>
      <c r="X128" s="102">
        <v>-1.9177578692578353E-5</v>
      </c>
      <c r="Y128" s="102">
        <v>-1.9021953367335424E-5</v>
      </c>
      <c r="Z128" s="102">
        <v>-1.9040391622262143E-5</v>
      </c>
      <c r="AA128" s="102">
        <v>-1.9061796793061976E-5</v>
      </c>
      <c r="AB128" s="102">
        <v>-1.9137377771724428E-5</v>
      </c>
      <c r="AC128" s="102">
        <v>-1.9237029377335758E-5</v>
      </c>
      <c r="AD128" s="102">
        <v>-1.9129181345144053E-5</v>
      </c>
      <c r="AE128" s="102">
        <v>-1.9251138092227732E-5</v>
      </c>
      <c r="AF128" s="102">
        <v>-1.9179381738840341E-5</v>
      </c>
      <c r="AG128" s="102">
        <v>-1.9074474031888643E-5</v>
      </c>
    </row>
    <row r="129" spans="3:33" x14ac:dyDescent="0.2">
      <c r="C129" s="24" t="s">
        <v>44</v>
      </c>
      <c r="D129" s="11" t="s">
        <v>229</v>
      </c>
      <c r="E129" s="138">
        <v>382.78319325848236</v>
      </c>
      <c r="F129" s="102">
        <v>0</v>
      </c>
      <c r="G129" s="102">
        <v>-8.8544237361940746E-3</v>
      </c>
      <c r="H129" s="102">
        <v>2.1243455049280779</v>
      </c>
      <c r="I129" s="102">
        <v>0.36359305105057715</v>
      </c>
      <c r="J129" s="102">
        <v>4.159611969665904</v>
      </c>
      <c r="K129" s="102">
        <v>5.8346925249332546</v>
      </c>
      <c r="L129" s="102">
        <v>6.7187662327209328</v>
      </c>
      <c r="M129" s="102">
        <v>12.471692251842224</v>
      </c>
      <c r="N129" s="102">
        <v>13.779655490315902</v>
      </c>
      <c r="O129" s="102">
        <v>15.415402512467468</v>
      </c>
      <c r="P129" s="102">
        <v>13.882624924431745</v>
      </c>
      <c r="Q129" s="102">
        <v>20.516007547147368</v>
      </c>
      <c r="R129" s="102">
        <v>26.308243415240689</v>
      </c>
      <c r="S129" s="102">
        <v>16.109672132943825</v>
      </c>
      <c r="T129" s="102">
        <v>25.256671140953557</v>
      </c>
      <c r="U129" s="102">
        <v>30.112351228039902</v>
      </c>
      <c r="V129" s="102">
        <v>17.544534551425237</v>
      </c>
      <c r="W129" s="102">
        <v>13.394660140493359</v>
      </c>
      <c r="X129" s="102">
        <v>11.684706463916594</v>
      </c>
      <c r="Y129" s="102">
        <v>8.4425306039138768</v>
      </c>
      <c r="Z129" s="102">
        <v>10.567189541014049</v>
      </c>
      <c r="AA129" s="102">
        <v>23.090827343303928</v>
      </c>
      <c r="AB129" s="102">
        <v>18.493498898608827</v>
      </c>
      <c r="AC129" s="102">
        <v>19.177745100953619</v>
      </c>
      <c r="AD129" s="102">
        <v>19.845346551121946</v>
      </c>
      <c r="AE129" s="102">
        <v>17.508298071222519</v>
      </c>
      <c r="AF129" s="102">
        <v>14.639954276584559</v>
      </c>
      <c r="AG129" s="102">
        <v>15.349426212978626</v>
      </c>
    </row>
    <row r="130" spans="3:33" x14ac:dyDescent="0.2">
      <c r="C130" s="24" t="s">
        <v>45</v>
      </c>
      <c r="D130" s="11" t="s">
        <v>229</v>
      </c>
      <c r="E130" s="138">
        <v>837.1225996273165</v>
      </c>
      <c r="F130" s="102">
        <v>0</v>
      </c>
      <c r="G130" s="102">
        <v>-5.5210005015294366</v>
      </c>
      <c r="H130" s="102">
        <v>-3.2276146983586558</v>
      </c>
      <c r="I130" s="102">
        <v>-5.9124492456658073</v>
      </c>
      <c r="J130" s="102">
        <v>-1.6476246597040327</v>
      </c>
      <c r="K130" s="102">
        <v>-13.881219859629969</v>
      </c>
      <c r="L130" s="102">
        <v>-10.987575054487307</v>
      </c>
      <c r="M130" s="102">
        <v>-2.9690044444539128</v>
      </c>
      <c r="N130" s="102">
        <v>108.91669453248731</v>
      </c>
      <c r="O130" s="102">
        <v>16.353690095719571</v>
      </c>
      <c r="P130" s="102">
        <v>41.876881272307244</v>
      </c>
      <c r="Q130" s="102">
        <v>36.23329039616263</v>
      </c>
      <c r="R130" s="102">
        <v>-14.593682427083243</v>
      </c>
      <c r="S130" s="102">
        <v>-19.158907891094017</v>
      </c>
      <c r="T130" s="102">
        <v>16.715539802409999</v>
      </c>
      <c r="U130" s="102">
        <v>13.65280118772362</v>
      </c>
      <c r="V130" s="102">
        <v>86.060210326451568</v>
      </c>
      <c r="W130" s="102">
        <v>56.356799986001619</v>
      </c>
      <c r="X130" s="102">
        <v>108.52637322479146</v>
      </c>
      <c r="Y130" s="102">
        <v>141.87819339156269</v>
      </c>
      <c r="Z130" s="102">
        <v>151.13549184451406</v>
      </c>
      <c r="AA130" s="102">
        <v>38.806506473976029</v>
      </c>
      <c r="AB130" s="102">
        <v>31.488443516396298</v>
      </c>
      <c r="AC130" s="102">
        <v>55.065601842344336</v>
      </c>
      <c r="AD130" s="102">
        <v>9.4998697917806396</v>
      </c>
      <c r="AE130" s="102">
        <v>3.3193876057460217</v>
      </c>
      <c r="AF130" s="102">
        <v>-1.1988838598821434</v>
      </c>
      <c r="AG130" s="102">
        <v>0.33478697883002384</v>
      </c>
    </row>
    <row r="131" spans="3:33" x14ac:dyDescent="0.2">
      <c r="C131" s="24" t="s">
        <v>254</v>
      </c>
      <c r="D131" s="11" t="s">
        <v>229</v>
      </c>
      <c r="E131" s="138">
        <v>13.364029191855707</v>
      </c>
      <c r="F131" s="102">
        <v>0</v>
      </c>
      <c r="G131" s="102">
        <v>-1.001705715830439E-4</v>
      </c>
      <c r="H131" s="102">
        <v>0.15223440040099082</v>
      </c>
      <c r="I131" s="102">
        <v>-0.44419024039207344</v>
      </c>
      <c r="J131" s="102">
        <v>0.29751059552460535</v>
      </c>
      <c r="K131" s="102">
        <v>-0.88133179764328051</v>
      </c>
      <c r="L131" s="102">
        <v>-28.69768636592902</v>
      </c>
      <c r="M131" s="102">
        <v>0.3883463604738791</v>
      </c>
      <c r="N131" s="102">
        <v>15.423382570752262</v>
      </c>
      <c r="O131" s="102">
        <v>0.4283804647191069</v>
      </c>
      <c r="P131" s="102">
        <v>3.169849814564675E-2</v>
      </c>
      <c r="Q131" s="102">
        <v>6.0229863443109375E-3</v>
      </c>
      <c r="R131" s="102">
        <v>0.96586063228198249</v>
      </c>
      <c r="S131" s="102">
        <v>1.7179323500159192</v>
      </c>
      <c r="T131" s="102">
        <v>-2.8698466289867573E-2</v>
      </c>
      <c r="U131" s="102">
        <v>8.3411773498020949</v>
      </c>
      <c r="V131" s="102">
        <v>-9.8105441122949038E-5</v>
      </c>
      <c r="W131" s="102">
        <v>1.9359574286823613</v>
      </c>
      <c r="X131" s="102">
        <v>-0.57517493531419084</v>
      </c>
      <c r="Y131" s="102">
        <v>3.1693480616998717</v>
      </c>
      <c r="Z131" s="102">
        <v>1.9226881157852798E-5</v>
      </c>
      <c r="AA131" s="102">
        <v>2.9735911582738588</v>
      </c>
      <c r="AB131" s="102">
        <v>8.0758984537265412</v>
      </c>
      <c r="AC131" s="102">
        <v>-9.668128134057786E-5</v>
      </c>
      <c r="AD131" s="102">
        <v>-8.0085428483700035E-5</v>
      </c>
      <c r="AE131" s="102">
        <v>9.0382188421235278E-3</v>
      </c>
      <c r="AF131" s="102">
        <v>7.4909401695402278E-2</v>
      </c>
      <c r="AG131" s="102">
        <v>1.7788188455652431E-4</v>
      </c>
    </row>
    <row r="132" spans="3:33" x14ac:dyDescent="0.2">
      <c r="C132" s="24" t="s">
        <v>255</v>
      </c>
      <c r="D132" s="11" t="s">
        <v>229</v>
      </c>
      <c r="E132" s="138">
        <v>3051.9255318854875</v>
      </c>
      <c r="F132" s="102">
        <v>0</v>
      </c>
      <c r="G132" s="102">
        <v>-0.44443110878911807</v>
      </c>
      <c r="H132" s="102">
        <v>0.37544352954186477</v>
      </c>
      <c r="I132" s="102">
        <v>-2.5939124412210668</v>
      </c>
      <c r="J132" s="102">
        <v>2.1312035221493346</v>
      </c>
      <c r="K132" s="102">
        <v>50.659625627408708</v>
      </c>
      <c r="L132" s="102">
        <v>32.917125153649643</v>
      </c>
      <c r="M132" s="102">
        <v>36.676259663378666</v>
      </c>
      <c r="N132" s="102">
        <v>83.105399308478553</v>
      </c>
      <c r="O132" s="102">
        <v>188.31621810261814</v>
      </c>
      <c r="P132" s="102">
        <v>153.74707021618917</v>
      </c>
      <c r="Q132" s="102">
        <v>158.17668121357821</v>
      </c>
      <c r="R132" s="102">
        <v>228.45110217390899</v>
      </c>
      <c r="S132" s="102">
        <v>277.23473484836262</v>
      </c>
      <c r="T132" s="102">
        <v>204.16769940015865</v>
      </c>
      <c r="U132" s="102">
        <v>224.22417873124616</v>
      </c>
      <c r="V132" s="102">
        <v>131.31862188392097</v>
      </c>
      <c r="W132" s="102">
        <v>137.34510003580323</v>
      </c>
      <c r="X132" s="102">
        <v>91.359745688784415</v>
      </c>
      <c r="Y132" s="102">
        <v>32.056295148988447</v>
      </c>
      <c r="Z132" s="102">
        <v>63.355562642545927</v>
      </c>
      <c r="AA132" s="102">
        <v>117.30488940990357</v>
      </c>
      <c r="AB132" s="102">
        <v>146.00676388990411</v>
      </c>
      <c r="AC132" s="102">
        <v>113.01510071241799</v>
      </c>
      <c r="AD132" s="102">
        <v>149.13995971560593</v>
      </c>
      <c r="AE132" s="102">
        <v>151.18292008996599</v>
      </c>
      <c r="AF132" s="102">
        <v>146.64969864363053</v>
      </c>
      <c r="AG132" s="102">
        <v>136.04647608335779</v>
      </c>
    </row>
    <row r="133" spans="3:33" x14ac:dyDescent="0.2">
      <c r="C133"/>
    </row>
    <row r="134" spans="3:33" ht="15.75" x14ac:dyDescent="0.25">
      <c r="C134" s="8" t="s">
        <v>256</v>
      </c>
      <c r="D134" s="6" t="s">
        <v>239</v>
      </c>
      <c r="E134" s="13" t="s">
        <v>257</v>
      </c>
      <c r="F134" s="5">
        <v>2023</v>
      </c>
      <c r="G134" s="5">
        <v>2024</v>
      </c>
      <c r="H134" s="5">
        <v>2025</v>
      </c>
      <c r="I134" s="5">
        <v>2026</v>
      </c>
      <c r="J134" s="5">
        <v>2027</v>
      </c>
      <c r="K134" s="5">
        <v>2028</v>
      </c>
      <c r="L134" s="5">
        <v>2029</v>
      </c>
      <c r="M134" s="5">
        <v>2030</v>
      </c>
      <c r="N134" s="5">
        <v>2031</v>
      </c>
      <c r="O134" s="5">
        <v>2032</v>
      </c>
      <c r="P134" s="5">
        <v>2033</v>
      </c>
      <c r="Q134" s="5">
        <v>2034</v>
      </c>
      <c r="R134" s="5">
        <v>2035</v>
      </c>
      <c r="S134" s="5">
        <v>2036</v>
      </c>
      <c r="T134" s="5">
        <v>2037</v>
      </c>
      <c r="U134" s="5">
        <v>2038</v>
      </c>
      <c r="V134" s="5">
        <v>2039</v>
      </c>
      <c r="W134" s="5">
        <v>2040</v>
      </c>
      <c r="X134" s="5">
        <v>2041</v>
      </c>
      <c r="Y134" s="5">
        <v>2042</v>
      </c>
      <c r="Z134" s="5">
        <v>2043</v>
      </c>
      <c r="AA134" s="5">
        <v>2044</v>
      </c>
      <c r="AB134" s="5">
        <v>2045</v>
      </c>
      <c r="AC134" s="5">
        <v>2046</v>
      </c>
      <c r="AD134" s="5">
        <v>2047</v>
      </c>
      <c r="AE134" s="5">
        <v>2048</v>
      </c>
      <c r="AF134" s="5">
        <v>2049</v>
      </c>
      <c r="AG134" s="5">
        <v>2050</v>
      </c>
    </row>
    <row r="135" spans="3:33" x14ac:dyDescent="0.2">
      <c r="C135" s="24" t="s">
        <v>43</v>
      </c>
      <c r="D135" s="11" t="s">
        <v>229</v>
      </c>
      <c r="E135" s="138" t="b">
        <v>1</v>
      </c>
      <c r="F135" s="102">
        <v>0</v>
      </c>
      <c r="G135" s="102">
        <v>-2.120301798227308E-5</v>
      </c>
      <c r="H135" s="102">
        <v>0.22343264232967147</v>
      </c>
      <c r="I135" s="102">
        <v>-1.109635206550929</v>
      </c>
      <c r="J135" s="102">
        <v>-2.3788528429242763</v>
      </c>
      <c r="K135" s="102">
        <v>-2.378872070243812</v>
      </c>
      <c r="L135" s="102">
        <v>-1.4111588674951507</v>
      </c>
      <c r="M135" s="102">
        <v>-1.4111777617010739</v>
      </c>
      <c r="N135" s="102">
        <v>-1.411197095882196</v>
      </c>
      <c r="O135" s="102">
        <v>-1.4112160301776897</v>
      </c>
      <c r="P135" s="102">
        <v>-1.4112351646602415</v>
      </c>
      <c r="Q135" s="102">
        <v>-1.4112542170424842</v>
      </c>
      <c r="R135" s="102">
        <v>-1.4112735051717036</v>
      </c>
      <c r="S135" s="102">
        <v>-1.411292734278154</v>
      </c>
      <c r="T135" s="102">
        <v>-1.4113119796215214</v>
      </c>
      <c r="U135" s="102">
        <v>-1.4113309469388775</v>
      </c>
      <c r="V135" s="102">
        <v>-1.4113499157331566</v>
      </c>
      <c r="W135" s="102">
        <v>-1.4113689628017354</v>
      </c>
      <c r="X135" s="102">
        <v>-1.411388140380428</v>
      </c>
      <c r="Y135" s="102">
        <v>-1.4114071623337954</v>
      </c>
      <c r="Z135" s="102">
        <v>-1.4114262027254176</v>
      </c>
      <c r="AA135" s="102">
        <v>-1.4114452645222106</v>
      </c>
      <c r="AB135" s="102">
        <v>-1.4114644018999825</v>
      </c>
      <c r="AC135" s="102">
        <v>-1.4114836389293597</v>
      </c>
      <c r="AD135" s="102">
        <v>-1.4115027681107049</v>
      </c>
      <c r="AE135" s="102">
        <v>-1.4115220192487972</v>
      </c>
      <c r="AF135" s="102">
        <v>-1.411541198630536</v>
      </c>
      <c r="AG135" s="102">
        <v>-1.4115602731045678</v>
      </c>
    </row>
    <row r="136" spans="3:33" x14ac:dyDescent="0.2">
      <c r="C136" s="24" t="s">
        <v>44</v>
      </c>
      <c r="D136" s="11" t="s">
        <v>229</v>
      </c>
      <c r="E136" s="138" t="b">
        <v>1</v>
      </c>
      <c r="F136" s="102">
        <v>0</v>
      </c>
      <c r="G136" s="102">
        <v>-8.8544237361940746E-3</v>
      </c>
      <c r="H136" s="102">
        <v>2.1154910811918839</v>
      </c>
      <c r="I136" s="102">
        <v>2.4790841322424608</v>
      </c>
      <c r="J136" s="102">
        <v>6.6386961019083648</v>
      </c>
      <c r="K136" s="102">
        <v>12.473388626841619</v>
      </c>
      <c r="L136" s="102">
        <v>19.19215485956255</v>
      </c>
      <c r="M136" s="102">
        <v>31.663847111404774</v>
      </c>
      <c r="N136" s="102">
        <v>45.443502601720674</v>
      </c>
      <c r="O136" s="102">
        <v>60.85890511418814</v>
      </c>
      <c r="P136" s="102">
        <v>74.741530038619885</v>
      </c>
      <c r="Q136" s="102">
        <v>95.257537585767253</v>
      </c>
      <c r="R136" s="102">
        <v>121.56578100100793</v>
      </c>
      <c r="S136" s="102">
        <v>137.67545313395175</v>
      </c>
      <c r="T136" s="102">
        <v>162.93212427490531</v>
      </c>
      <c r="U136" s="102">
        <v>193.0444755029452</v>
      </c>
      <c r="V136" s="102">
        <v>210.58901005437045</v>
      </c>
      <c r="W136" s="102">
        <v>223.98367019486381</v>
      </c>
      <c r="X136" s="102">
        <v>235.6683766587804</v>
      </c>
      <c r="Y136" s="102">
        <v>244.11090726269427</v>
      </c>
      <c r="Z136" s="102">
        <v>254.67809680370831</v>
      </c>
      <c r="AA136" s="102">
        <v>277.76892414701223</v>
      </c>
      <c r="AB136" s="102">
        <v>296.26242304562106</v>
      </c>
      <c r="AC136" s="102">
        <v>315.44016814657471</v>
      </c>
      <c r="AD136" s="102">
        <v>335.28551469769667</v>
      </c>
      <c r="AE136" s="102">
        <v>352.79381276891917</v>
      </c>
      <c r="AF136" s="102">
        <v>367.43376704550371</v>
      </c>
      <c r="AG136" s="102">
        <v>382.78319325848236</v>
      </c>
    </row>
    <row r="137" spans="3:33" x14ac:dyDescent="0.2">
      <c r="C137" s="24" t="s">
        <v>45</v>
      </c>
      <c r="D137" s="11" t="s">
        <v>229</v>
      </c>
      <c r="E137" s="138" t="b">
        <v>1</v>
      </c>
      <c r="F137" s="102">
        <v>0</v>
      </c>
      <c r="G137" s="102">
        <v>-5.5210005015294366</v>
      </c>
      <c r="H137" s="102">
        <v>-8.7486151998880928</v>
      </c>
      <c r="I137" s="102">
        <v>-14.661064445553901</v>
      </c>
      <c r="J137" s="102">
        <v>-16.308689105257933</v>
      </c>
      <c r="K137" s="102">
        <v>-30.189908964887902</v>
      </c>
      <c r="L137" s="102">
        <v>-41.177484019375207</v>
      </c>
      <c r="M137" s="102">
        <v>-44.146488463829122</v>
      </c>
      <c r="N137" s="102">
        <v>64.770206068658183</v>
      </c>
      <c r="O137" s="102">
        <v>81.123896164377754</v>
      </c>
      <c r="P137" s="102">
        <v>123.000777436685</v>
      </c>
      <c r="Q137" s="102">
        <v>159.23406783284764</v>
      </c>
      <c r="R137" s="102">
        <v>144.64038540576439</v>
      </c>
      <c r="S137" s="102">
        <v>125.48147751467037</v>
      </c>
      <c r="T137" s="102">
        <v>142.19701731708037</v>
      </c>
      <c r="U137" s="102">
        <v>155.84981850480398</v>
      </c>
      <c r="V137" s="102">
        <v>241.91002883125554</v>
      </c>
      <c r="W137" s="102">
        <v>298.26682881725719</v>
      </c>
      <c r="X137" s="102">
        <v>406.79320204204862</v>
      </c>
      <c r="Y137" s="102">
        <v>548.67139543361134</v>
      </c>
      <c r="Z137" s="102">
        <v>699.80688727812537</v>
      </c>
      <c r="AA137" s="102">
        <v>738.61339375210139</v>
      </c>
      <c r="AB137" s="102">
        <v>770.10183726849766</v>
      </c>
      <c r="AC137" s="102">
        <v>825.167439110842</v>
      </c>
      <c r="AD137" s="102">
        <v>834.66730890262261</v>
      </c>
      <c r="AE137" s="102">
        <v>837.9866965083686</v>
      </c>
      <c r="AF137" s="102">
        <v>836.78781264848647</v>
      </c>
      <c r="AG137" s="102">
        <v>837.1225996273165</v>
      </c>
    </row>
    <row r="138" spans="3:33" x14ac:dyDescent="0.2">
      <c r="C138" s="24" t="s">
        <v>254</v>
      </c>
      <c r="D138" s="11" t="s">
        <v>229</v>
      </c>
      <c r="E138" s="138" t="b">
        <v>1</v>
      </c>
      <c r="F138" s="102">
        <v>0</v>
      </c>
      <c r="G138" s="102">
        <v>-1.001705715830439E-4</v>
      </c>
      <c r="H138" s="102">
        <v>0.15213422982940777</v>
      </c>
      <c r="I138" s="102">
        <v>-0.29205601056266567</v>
      </c>
      <c r="J138" s="102">
        <v>5.4545849619396791E-3</v>
      </c>
      <c r="K138" s="102">
        <v>-0.87587721268134078</v>
      </c>
      <c r="L138" s="102">
        <v>-29.573563578610361</v>
      </c>
      <c r="M138" s="102">
        <v>-29.185217218136483</v>
      </c>
      <c r="N138" s="102">
        <v>-13.761834647384221</v>
      </c>
      <c r="O138" s="102">
        <v>-13.333454182665115</v>
      </c>
      <c r="P138" s="102">
        <v>-13.301755684519469</v>
      </c>
      <c r="Q138" s="102">
        <v>-13.295732698175158</v>
      </c>
      <c r="R138" s="102">
        <v>-12.329872065893175</v>
      </c>
      <c r="S138" s="102">
        <v>-10.611939715877256</v>
      </c>
      <c r="T138" s="102">
        <v>-10.640638182167123</v>
      </c>
      <c r="U138" s="102">
        <v>-2.2994608323650283</v>
      </c>
      <c r="V138" s="102">
        <v>-2.2995589378061512</v>
      </c>
      <c r="W138" s="102">
        <v>-0.36360150912378986</v>
      </c>
      <c r="X138" s="102">
        <v>-0.93877644443798069</v>
      </c>
      <c r="Y138" s="102">
        <v>2.2305716172618908</v>
      </c>
      <c r="Z138" s="102">
        <v>2.2305908441430486</v>
      </c>
      <c r="AA138" s="102">
        <v>5.204182002416907</v>
      </c>
      <c r="AB138" s="102">
        <v>13.280080456143448</v>
      </c>
      <c r="AC138" s="102">
        <v>13.279983774862108</v>
      </c>
      <c r="AD138" s="102">
        <v>13.279903689433624</v>
      </c>
      <c r="AE138" s="102">
        <v>13.288941908275747</v>
      </c>
      <c r="AF138" s="102">
        <v>13.36385130997115</v>
      </c>
      <c r="AG138" s="102">
        <v>13.364029191855707</v>
      </c>
    </row>
    <row r="139" spans="3:33" x14ac:dyDescent="0.2">
      <c r="C139" s="24" t="s">
        <v>255</v>
      </c>
      <c r="D139" s="11" t="s">
        <v>229</v>
      </c>
      <c r="E139" s="138" t="b">
        <v>1</v>
      </c>
      <c r="F139" s="102">
        <v>0</v>
      </c>
      <c r="G139" s="102">
        <v>-0.44443110878911807</v>
      </c>
      <c r="H139" s="102">
        <v>-6.8987579247253294E-2</v>
      </c>
      <c r="I139" s="102">
        <v>-2.66290002046832</v>
      </c>
      <c r="J139" s="102">
        <v>-0.53169649831898536</v>
      </c>
      <c r="K139" s="102">
        <v>50.127929129089722</v>
      </c>
      <c r="L139" s="102">
        <v>83.045054282739358</v>
      </c>
      <c r="M139" s="102">
        <v>119.72131394611802</v>
      </c>
      <c r="N139" s="102">
        <v>202.82671325459657</v>
      </c>
      <c r="O139" s="102">
        <v>391.14293135721471</v>
      </c>
      <c r="P139" s="102">
        <v>544.89000157340388</v>
      </c>
      <c r="Q139" s="102">
        <v>703.06668278698203</v>
      </c>
      <c r="R139" s="102">
        <v>931.51778496089105</v>
      </c>
      <c r="S139" s="102">
        <v>1208.7525198092537</v>
      </c>
      <c r="T139" s="102">
        <v>1412.9202192094124</v>
      </c>
      <c r="U139" s="102">
        <v>1637.1443979406586</v>
      </c>
      <c r="V139" s="102">
        <v>1768.4630198245795</v>
      </c>
      <c r="W139" s="102">
        <v>1905.8081198603827</v>
      </c>
      <c r="X139" s="102">
        <v>1997.1678655491671</v>
      </c>
      <c r="Y139" s="102">
        <v>2029.2241606981556</v>
      </c>
      <c r="Z139" s="102">
        <v>2092.5797233407015</v>
      </c>
      <c r="AA139" s="102">
        <v>2209.8846127506049</v>
      </c>
      <c r="AB139" s="102">
        <v>2355.891376640509</v>
      </c>
      <c r="AC139" s="102">
        <v>2468.9064773529271</v>
      </c>
      <c r="AD139" s="102">
        <v>2618.0464370685331</v>
      </c>
      <c r="AE139" s="102">
        <v>2769.2293571584992</v>
      </c>
      <c r="AF139" s="102">
        <v>2915.8790558021296</v>
      </c>
      <c r="AG139" s="102">
        <v>3051.9255318854875</v>
      </c>
    </row>
    <row r="141" spans="3:33" ht="20.25" x14ac:dyDescent="0.3">
      <c r="C141" s="4" t="s">
        <v>251</v>
      </c>
      <c r="D141" s="37"/>
      <c r="E141" s="37"/>
      <c r="F141" s="37" t="s">
        <v>38</v>
      </c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</row>
    <row r="143" spans="3:33" ht="15.75" x14ac:dyDescent="0.25">
      <c r="C143" s="8"/>
      <c r="D143" s="8"/>
      <c r="E143" s="8"/>
      <c r="F143" s="5">
        <v>2023</v>
      </c>
      <c r="G143" s="5">
        <v>2024</v>
      </c>
      <c r="H143" s="5">
        <v>2025</v>
      </c>
      <c r="I143" s="5">
        <v>2026</v>
      </c>
      <c r="J143" s="5">
        <v>2027</v>
      </c>
      <c r="K143" s="5">
        <v>2028</v>
      </c>
      <c r="L143" s="5">
        <v>2029</v>
      </c>
      <c r="M143" s="5">
        <v>2030</v>
      </c>
      <c r="N143" s="5">
        <v>2031</v>
      </c>
      <c r="O143" s="5">
        <v>2032</v>
      </c>
      <c r="P143" s="5">
        <v>2033</v>
      </c>
      <c r="Q143" s="5">
        <v>2034</v>
      </c>
      <c r="R143" s="5">
        <v>2035</v>
      </c>
      <c r="S143" s="5">
        <v>2036</v>
      </c>
      <c r="T143" s="5">
        <v>2037</v>
      </c>
      <c r="U143" s="5">
        <v>2038</v>
      </c>
      <c r="V143" s="5">
        <v>2039</v>
      </c>
      <c r="W143" s="5">
        <v>2040</v>
      </c>
      <c r="X143" s="5">
        <v>2041</v>
      </c>
      <c r="Y143" s="5">
        <v>2042</v>
      </c>
      <c r="Z143" s="5">
        <v>2043</v>
      </c>
      <c r="AA143" s="5">
        <v>2044</v>
      </c>
      <c r="AB143" s="5">
        <v>2045</v>
      </c>
      <c r="AC143" s="5">
        <v>2046</v>
      </c>
      <c r="AD143" s="5">
        <v>2047</v>
      </c>
      <c r="AE143" s="5">
        <v>2048</v>
      </c>
      <c r="AF143" s="5">
        <v>2049</v>
      </c>
      <c r="AG143" s="5">
        <v>2050</v>
      </c>
    </row>
    <row r="144" spans="3:33" x14ac:dyDescent="0.2">
      <c r="C144" s="24" t="s">
        <v>252</v>
      </c>
      <c r="D144" s="11" t="s">
        <v>16</v>
      </c>
      <c r="E144" s="24"/>
      <c r="F144" s="102">
        <v>1.1130249999999999</v>
      </c>
      <c r="G144" s="102">
        <v>1.1742413749999998</v>
      </c>
      <c r="H144" s="102">
        <v>1.2388246506249998</v>
      </c>
      <c r="I144" s="102">
        <v>1.3069600064093747</v>
      </c>
      <c r="J144" s="102">
        <v>1.3788428067618903</v>
      </c>
      <c r="K144" s="102">
        <v>1.4546791611337941</v>
      </c>
      <c r="L144" s="102">
        <v>1.5346865149961528</v>
      </c>
      <c r="M144" s="102">
        <v>1.6190942733209412</v>
      </c>
      <c r="N144" s="102">
        <v>1.708144458353593</v>
      </c>
      <c r="O144" s="102">
        <v>1.8020924035630403</v>
      </c>
      <c r="P144" s="102">
        <v>1.9012074857590076</v>
      </c>
      <c r="Q144" s="102">
        <v>2.0057738974757529</v>
      </c>
      <c r="R144" s="102">
        <v>2.1160914618369193</v>
      </c>
      <c r="S144" s="102">
        <v>2.2324764922379496</v>
      </c>
      <c r="T144" s="102">
        <v>2.3552626993110368</v>
      </c>
      <c r="U144" s="102">
        <v>2.4848021477731437</v>
      </c>
      <c r="V144" s="102">
        <v>2.6214662659006667</v>
      </c>
      <c r="W144" s="102">
        <v>2.7656469105252031</v>
      </c>
      <c r="X144" s="102">
        <v>2.9177574906040893</v>
      </c>
      <c r="Y144" s="102">
        <v>3.078234152587314</v>
      </c>
      <c r="Z144" s="102">
        <v>3.2475370309796161</v>
      </c>
      <c r="AA144" s="102">
        <v>3.4261515676834948</v>
      </c>
      <c r="AB144" s="102">
        <v>3.6145899039060869</v>
      </c>
      <c r="AC144" s="102">
        <v>3.8133923486209218</v>
      </c>
      <c r="AD144" s="102">
        <v>4.0231289277950726</v>
      </c>
      <c r="AE144" s="102">
        <v>4.2444010188238011</v>
      </c>
      <c r="AF144" s="102">
        <v>4.47784307485911</v>
      </c>
      <c r="AG144" s="102">
        <v>4.7241244439763603</v>
      </c>
    </row>
    <row r="146" spans="3:33" ht="15.75" x14ac:dyDescent="0.25">
      <c r="C146" s="8" t="s">
        <v>253</v>
      </c>
      <c r="D146" s="6" t="s">
        <v>239</v>
      </c>
      <c r="E146" s="137" t="s">
        <v>241</v>
      </c>
      <c r="F146" s="5">
        <v>2023</v>
      </c>
      <c r="G146" s="5">
        <v>2024</v>
      </c>
      <c r="H146" s="5">
        <v>2025</v>
      </c>
      <c r="I146" s="5">
        <v>2026</v>
      </c>
      <c r="J146" s="5">
        <v>2027</v>
      </c>
      <c r="K146" s="5">
        <v>2028</v>
      </c>
      <c r="L146" s="5">
        <v>2029</v>
      </c>
      <c r="M146" s="5">
        <v>2030</v>
      </c>
      <c r="N146" s="5">
        <v>2031</v>
      </c>
      <c r="O146" s="5">
        <v>2032</v>
      </c>
      <c r="P146" s="5">
        <v>2033</v>
      </c>
      <c r="Q146" s="5">
        <v>2034</v>
      </c>
      <c r="R146" s="5">
        <v>2035</v>
      </c>
      <c r="S146" s="5">
        <v>2036</v>
      </c>
      <c r="T146" s="5">
        <v>2037</v>
      </c>
      <c r="U146" s="5">
        <v>2038</v>
      </c>
      <c r="V146" s="5">
        <v>2039</v>
      </c>
      <c r="W146" s="5">
        <v>2040</v>
      </c>
      <c r="X146" s="5">
        <v>2041</v>
      </c>
      <c r="Y146" s="5">
        <v>2042</v>
      </c>
      <c r="Z146" s="5">
        <v>2043</v>
      </c>
      <c r="AA146" s="5">
        <v>2044</v>
      </c>
      <c r="AB146" s="5">
        <v>2045</v>
      </c>
      <c r="AC146" s="5">
        <v>2046</v>
      </c>
      <c r="AD146" s="5">
        <v>2047</v>
      </c>
      <c r="AE146" s="5">
        <v>2048</v>
      </c>
      <c r="AF146" s="5">
        <v>2049</v>
      </c>
      <c r="AG146" s="5">
        <v>2050</v>
      </c>
    </row>
    <row r="147" spans="3:33" x14ac:dyDescent="0.2">
      <c r="C147" s="24" t="s">
        <v>43</v>
      </c>
      <c r="D147" s="11" t="s">
        <v>229</v>
      </c>
      <c r="E147" s="138">
        <v>-1.1600631307508191</v>
      </c>
      <c r="F147" s="17">
        <v>0</v>
      </c>
      <c r="G147" s="17">
        <v>-4.1707446985966279E-6</v>
      </c>
      <c r="H147" s="17">
        <v>0.22345949586485686</v>
      </c>
      <c r="I147" s="17">
        <v>-1.3347304858314968</v>
      </c>
      <c r="J147" s="17">
        <v>-1.1427311368646929</v>
      </c>
      <c r="K147" s="17">
        <v>-4.7911465560178305E-6</v>
      </c>
      <c r="L147" s="17">
        <v>1.0940471465902712</v>
      </c>
      <c r="M147" s="17">
        <v>-4.6887329133210568E-6</v>
      </c>
      <c r="N147" s="17">
        <v>-4.6984166364981676E-6</v>
      </c>
      <c r="O147" s="17">
        <v>-4.5066224461692911E-6</v>
      </c>
      <c r="P147" s="17">
        <v>-4.9329815571610057E-6</v>
      </c>
      <c r="Q147" s="17">
        <v>-4.5941224975727065E-6</v>
      </c>
      <c r="R147" s="17">
        <v>-4.6384788809769468E-6</v>
      </c>
      <c r="S147" s="17">
        <v>-4.8952489109074797E-6</v>
      </c>
      <c r="T147" s="17">
        <v>-4.809586366779989E-6</v>
      </c>
      <c r="U147" s="17">
        <v>-4.8816888358391052E-6</v>
      </c>
      <c r="V147" s="17">
        <v>-4.854555815876156E-6</v>
      </c>
      <c r="W147" s="17">
        <v>-4.5839063263804073E-6</v>
      </c>
      <c r="X147" s="17">
        <v>-4.7829622327627159E-6</v>
      </c>
      <c r="Y147" s="17">
        <v>-4.728043996270468E-6</v>
      </c>
      <c r="Z147" s="17">
        <v>-4.5678853654751339E-6</v>
      </c>
      <c r="AA147" s="17">
        <v>-4.760036047220222E-6</v>
      </c>
      <c r="AB147" s="17">
        <v>-4.7512367758104831E-6</v>
      </c>
      <c r="AC147" s="17">
        <v>-4.8141756628759172E-6</v>
      </c>
      <c r="AD147" s="17">
        <v>-4.7125416994969931E-6</v>
      </c>
      <c r="AE147" s="17">
        <v>-4.643658797733243E-6</v>
      </c>
      <c r="AF147" s="17">
        <v>-4.6634643845804106E-6</v>
      </c>
      <c r="AG147" s="17">
        <v>-4.6802723535849532E-6</v>
      </c>
    </row>
    <row r="148" spans="3:33" x14ac:dyDescent="0.2">
      <c r="C148" s="24" t="s">
        <v>44</v>
      </c>
      <c r="D148" s="11" t="s">
        <v>229</v>
      </c>
      <c r="E148" s="138">
        <v>399.21260572608264</v>
      </c>
      <c r="F148" s="17">
        <v>0</v>
      </c>
      <c r="G148" s="17">
        <v>-8.8544237361940746E-3</v>
      </c>
      <c r="H148" s="17">
        <v>2.1479541730194378</v>
      </c>
      <c r="I148" s="17">
        <v>0.31686553092715658</v>
      </c>
      <c r="J148" s="17">
        <v>4.0504392639290447</v>
      </c>
      <c r="K148" s="17">
        <v>5.7199063889513129</v>
      </c>
      <c r="L148" s="17">
        <v>6.6531600004277847</v>
      </c>
      <c r="M148" s="17">
        <v>12.377980599284287</v>
      </c>
      <c r="N148" s="17">
        <v>14.257042514587827</v>
      </c>
      <c r="O148" s="17">
        <v>15.869854791596312</v>
      </c>
      <c r="P148" s="17">
        <v>14.123333002549426</v>
      </c>
      <c r="Q148" s="17">
        <v>21.162464758317491</v>
      </c>
      <c r="R148" s="17">
        <v>27.929668604973074</v>
      </c>
      <c r="S148" s="17">
        <v>17.509896955408301</v>
      </c>
      <c r="T148" s="17">
        <v>26.40987073979003</v>
      </c>
      <c r="U148" s="17">
        <v>31.034894297335931</v>
      </c>
      <c r="V148" s="17">
        <v>18.231195304384251</v>
      </c>
      <c r="W148" s="17">
        <v>13.542279129181424</v>
      </c>
      <c r="X148" s="17">
        <v>11.833913175372887</v>
      </c>
      <c r="Y148" s="17">
        <v>8.9396438591591973</v>
      </c>
      <c r="Z148" s="17">
        <v>10.832309227652475</v>
      </c>
      <c r="AA148" s="17">
        <v>23.940206579018128</v>
      </c>
      <c r="AB148" s="17">
        <v>20.758701651250814</v>
      </c>
      <c r="AC148" s="17">
        <v>20.435434203344162</v>
      </c>
      <c r="AD148" s="17">
        <v>20.728016747313301</v>
      </c>
      <c r="AE148" s="17">
        <v>18.421689379632468</v>
      </c>
      <c r="AF148" s="17">
        <v>15.45974606888972</v>
      </c>
      <c r="AG148" s="17">
        <v>16.534993203522539</v>
      </c>
    </row>
    <row r="149" spans="3:33" x14ac:dyDescent="0.2">
      <c r="C149" s="24" t="s">
        <v>45</v>
      </c>
      <c r="D149" s="11" t="s">
        <v>229</v>
      </c>
      <c r="E149" s="138">
        <v>851.97777079916648</v>
      </c>
      <c r="F149" s="17">
        <v>0</v>
      </c>
      <c r="G149" s="17">
        <v>-5.308681292457111</v>
      </c>
      <c r="H149" s="17">
        <v>-3.1447902244121333</v>
      </c>
      <c r="I149" s="17">
        <v>-5.8709514188508907</v>
      </c>
      <c r="J149" s="17">
        <v>-1.1095125584831067</v>
      </c>
      <c r="K149" s="17">
        <v>-12.940357409291947</v>
      </c>
      <c r="L149" s="17">
        <v>-10.874460096934927</v>
      </c>
      <c r="M149" s="17">
        <v>-2.6608624120714013</v>
      </c>
      <c r="N149" s="17">
        <v>108.71729219368964</v>
      </c>
      <c r="O149" s="17">
        <v>16.549749964404121</v>
      </c>
      <c r="P149" s="17">
        <v>41.016644284892337</v>
      </c>
      <c r="Q149" s="17">
        <v>36.346475137616146</v>
      </c>
      <c r="R149" s="17">
        <v>-13.919289081740223</v>
      </c>
      <c r="S149" s="17">
        <v>-18.814630581714816</v>
      </c>
      <c r="T149" s="17">
        <v>16.432373937220063</v>
      </c>
      <c r="U149" s="17">
        <v>15.562915843835595</v>
      </c>
      <c r="V149" s="17">
        <v>87.527572714454067</v>
      </c>
      <c r="W149" s="17">
        <v>56.434616137868645</v>
      </c>
      <c r="X149" s="17">
        <v>109.78545661737299</v>
      </c>
      <c r="Y149" s="17">
        <v>142.06062720658878</v>
      </c>
      <c r="Z149" s="17">
        <v>151.1741211191931</v>
      </c>
      <c r="AA149" s="17">
        <v>39.143436401679288</v>
      </c>
      <c r="AB149" s="17">
        <v>31.947881528494264</v>
      </c>
      <c r="AC149" s="17">
        <v>55.121672128444672</v>
      </c>
      <c r="AD149" s="17">
        <v>13.063770491293678</v>
      </c>
      <c r="AE149" s="17">
        <v>6.7159203405334136</v>
      </c>
      <c r="AF149" s="17">
        <v>-1.2711376201392912</v>
      </c>
      <c r="AG149" s="17">
        <v>0.29191744768161587</v>
      </c>
    </row>
    <row r="150" spans="3:33" x14ac:dyDescent="0.2">
      <c r="C150" s="24" t="s">
        <v>254</v>
      </c>
      <c r="D150" s="11" t="s">
        <v>229</v>
      </c>
      <c r="E150" s="138">
        <v>15.537205491028978</v>
      </c>
      <c r="F150" s="17">
        <v>0</v>
      </c>
      <c r="G150" s="17">
        <v>-2.5228569134867503E-5</v>
      </c>
      <c r="H150" s="17">
        <v>0.15210928180577896</v>
      </c>
      <c r="I150" s="17">
        <v>-0.44071500015692783</v>
      </c>
      <c r="J150" s="17">
        <v>0.33211134897237582</v>
      </c>
      <c r="K150" s="17">
        <v>-0.75207442940446645</v>
      </c>
      <c r="L150" s="17">
        <v>-26.700390520785238</v>
      </c>
      <c r="M150" s="17">
        <v>0.40276985661292752</v>
      </c>
      <c r="N150" s="17">
        <v>15.222016697791181</v>
      </c>
      <c r="O150" s="17">
        <v>0.42944367324060767</v>
      </c>
      <c r="P150" s="17">
        <v>3.4918031019280656E-2</v>
      </c>
      <c r="Q150" s="17">
        <v>6.0982690071225499E-3</v>
      </c>
      <c r="R150" s="17">
        <v>0.9655317240034168</v>
      </c>
      <c r="S150" s="17">
        <v>1.7626065046360297</v>
      </c>
      <c r="T150" s="17">
        <v>-2.7681170002408478E-2</v>
      </c>
      <c r="U150" s="17">
        <v>8.4249679245110674</v>
      </c>
      <c r="V150" s="17">
        <v>-2.2575192049927891E-5</v>
      </c>
      <c r="W150" s="17">
        <v>2.0548677634573624</v>
      </c>
      <c r="X150" s="17">
        <v>-0.57509953494225852</v>
      </c>
      <c r="Y150" s="17">
        <v>3.1689302897123448</v>
      </c>
      <c r="Z150" s="17">
        <v>6.0488920272947671E-5</v>
      </c>
      <c r="AA150" s="17">
        <v>2.9187663800090133</v>
      </c>
      <c r="AB150" s="17">
        <v>8.0742872059349988</v>
      </c>
      <c r="AC150" s="17">
        <v>-2.3255844248782293E-5</v>
      </c>
      <c r="AD150" s="17">
        <v>-2.2972020549541611E-4</v>
      </c>
      <c r="AE150" s="17">
        <v>8.7446556292051399E-3</v>
      </c>
      <c r="AF150" s="17">
        <v>7.4984437822033539E-2</v>
      </c>
      <c r="AG150" s="17">
        <v>2.5239304618539048E-4</v>
      </c>
    </row>
    <row r="151" spans="3:33" x14ac:dyDescent="0.2">
      <c r="C151" s="24" t="s">
        <v>255</v>
      </c>
      <c r="D151" s="11" t="s">
        <v>229</v>
      </c>
      <c r="E151" s="138">
        <v>3086.5424369813904</v>
      </c>
      <c r="F151" s="17">
        <v>0</v>
      </c>
      <c r="G151" s="17">
        <v>-0.43032327682824884</v>
      </c>
      <c r="H151" s="17">
        <v>0.7077657833752049</v>
      </c>
      <c r="I151" s="17">
        <v>-2.6676767488718114</v>
      </c>
      <c r="J151" s="17">
        <v>-0.27223941111918759</v>
      </c>
      <c r="K151" s="17">
        <v>48.957067382146128</v>
      </c>
      <c r="L151" s="17">
        <v>31.924971391222257</v>
      </c>
      <c r="M151" s="17">
        <v>34.950202048297449</v>
      </c>
      <c r="N151" s="17">
        <v>82.246082057632705</v>
      </c>
      <c r="O151" s="17">
        <v>188.56873955995309</v>
      </c>
      <c r="P151" s="17">
        <v>156.34324924292463</v>
      </c>
      <c r="Q151" s="17">
        <v>160.01776360309748</v>
      </c>
      <c r="R151" s="17">
        <v>230.65909180208135</v>
      </c>
      <c r="S151" s="17">
        <v>278.12406918487329</v>
      </c>
      <c r="T151" s="17">
        <v>205.73203233044185</v>
      </c>
      <c r="U151" s="17">
        <v>226.02036600676016</v>
      </c>
      <c r="V151" s="17">
        <v>132.8863551992257</v>
      </c>
      <c r="W151" s="17">
        <v>144.08783242475403</v>
      </c>
      <c r="X151" s="17">
        <v>93.427776366258811</v>
      </c>
      <c r="Y151" s="17">
        <v>36.868132152210002</v>
      </c>
      <c r="Z151" s="17">
        <v>67.361599487051322</v>
      </c>
      <c r="AA151" s="17">
        <v>120.41275687859218</v>
      </c>
      <c r="AB151" s="17">
        <v>146.53159410589902</v>
      </c>
      <c r="AC151" s="17">
        <v>115.15422285203995</v>
      </c>
      <c r="AD151" s="17">
        <v>149.03804799282534</v>
      </c>
      <c r="AE151" s="17">
        <v>151.41747097137068</v>
      </c>
      <c r="AF151" s="17">
        <v>149.63717671652412</v>
      </c>
      <c r="AG151" s="17">
        <v>138.83831087865343</v>
      </c>
    </row>
    <row r="152" spans="3:33" x14ac:dyDescent="0.2">
      <c r="C152"/>
    </row>
    <row r="153" spans="3:33" ht="15.75" x14ac:dyDescent="0.25">
      <c r="C153" s="8" t="s">
        <v>256</v>
      </c>
      <c r="D153" s="6" t="s">
        <v>239</v>
      </c>
      <c r="E153" s="13" t="s">
        <v>257</v>
      </c>
      <c r="F153" s="5">
        <v>2023</v>
      </c>
      <c r="G153" s="5">
        <v>2024</v>
      </c>
      <c r="H153" s="5">
        <v>2025</v>
      </c>
      <c r="I153" s="5">
        <v>2026</v>
      </c>
      <c r="J153" s="5">
        <v>2027</v>
      </c>
      <c r="K153" s="5">
        <v>2028</v>
      </c>
      <c r="L153" s="5">
        <v>2029</v>
      </c>
      <c r="M153" s="5">
        <v>2030</v>
      </c>
      <c r="N153" s="5">
        <v>2031</v>
      </c>
      <c r="O153" s="5">
        <v>2032</v>
      </c>
      <c r="P153" s="5">
        <v>2033</v>
      </c>
      <c r="Q153" s="5">
        <v>2034</v>
      </c>
      <c r="R153" s="5">
        <v>2035</v>
      </c>
      <c r="S153" s="5">
        <v>2036</v>
      </c>
      <c r="T153" s="5">
        <v>2037</v>
      </c>
      <c r="U153" s="5">
        <v>2038</v>
      </c>
      <c r="V153" s="5">
        <v>2039</v>
      </c>
      <c r="W153" s="5">
        <v>2040</v>
      </c>
      <c r="X153" s="5">
        <v>2041</v>
      </c>
      <c r="Y153" s="5">
        <v>2042</v>
      </c>
      <c r="Z153" s="5">
        <v>2043</v>
      </c>
      <c r="AA153" s="5">
        <v>2044</v>
      </c>
      <c r="AB153" s="5">
        <v>2045</v>
      </c>
      <c r="AC153" s="5">
        <v>2046</v>
      </c>
      <c r="AD153" s="5">
        <v>2047</v>
      </c>
      <c r="AE153" s="5">
        <v>2048</v>
      </c>
      <c r="AF153" s="5">
        <v>2049</v>
      </c>
      <c r="AG153" s="5">
        <v>2050</v>
      </c>
    </row>
    <row r="154" spans="3:33" x14ac:dyDescent="0.2">
      <c r="C154" s="24" t="s">
        <v>43</v>
      </c>
      <c r="D154" s="11" t="s">
        <v>229</v>
      </c>
      <c r="E154" s="138" t="b">
        <v>1</v>
      </c>
      <c r="F154" s="17">
        <v>0</v>
      </c>
      <c r="G154" s="17">
        <v>-4.1707446985966279E-6</v>
      </c>
      <c r="H154" s="17">
        <v>0.22345532512015825</v>
      </c>
      <c r="I154" s="17">
        <v>-1.1112751607113385</v>
      </c>
      <c r="J154" s="17">
        <v>-2.2540062975760313</v>
      </c>
      <c r="K154" s="17">
        <v>-2.2540110887225873</v>
      </c>
      <c r="L154" s="17">
        <v>-1.159963942132316</v>
      </c>
      <c r="M154" s="17">
        <v>-1.1599686308652293</v>
      </c>
      <c r="N154" s="17">
        <v>-1.1599733292818657</v>
      </c>
      <c r="O154" s="17">
        <v>-1.1599778359043118</v>
      </c>
      <c r="P154" s="17">
        <v>-1.159982768885869</v>
      </c>
      <c r="Q154" s="17">
        <v>-1.1599873630083666</v>
      </c>
      <c r="R154" s="17">
        <v>-1.1599920014872476</v>
      </c>
      <c r="S154" s="17">
        <v>-1.1599968967361585</v>
      </c>
      <c r="T154" s="17">
        <v>-1.1600017063225252</v>
      </c>
      <c r="U154" s="17">
        <v>-1.160006588011361</v>
      </c>
      <c r="V154" s="17">
        <v>-1.1600114425671768</v>
      </c>
      <c r="W154" s="17">
        <v>-1.1600160264735031</v>
      </c>
      <c r="X154" s="17">
        <v>-1.1600208094357358</v>
      </c>
      <c r="Y154" s="17">
        <v>-1.1600255374797321</v>
      </c>
      <c r="Z154" s="17">
        <v>-1.1600301053650977</v>
      </c>
      <c r="AA154" s="17">
        <v>-1.160034865401145</v>
      </c>
      <c r="AB154" s="17">
        <v>-1.1600396166379208</v>
      </c>
      <c r="AC154" s="17">
        <v>-1.1600444308135835</v>
      </c>
      <c r="AD154" s="17">
        <v>-1.1600491433552831</v>
      </c>
      <c r="AE154" s="17">
        <v>-1.1600537870140808</v>
      </c>
      <c r="AF154" s="17">
        <v>-1.1600584504784655</v>
      </c>
      <c r="AG154" s="17">
        <v>-1.1600631307508191</v>
      </c>
    </row>
    <row r="155" spans="3:33" x14ac:dyDescent="0.2">
      <c r="C155" s="24" t="s">
        <v>44</v>
      </c>
      <c r="D155" s="11" t="s">
        <v>229</v>
      </c>
      <c r="E155" s="138" t="b">
        <v>1</v>
      </c>
      <c r="F155" s="17">
        <v>0</v>
      </c>
      <c r="G155" s="17">
        <v>-8.8544237361940746E-3</v>
      </c>
      <c r="H155" s="17">
        <v>2.1390997492832438</v>
      </c>
      <c r="I155" s="17">
        <v>2.4559652802104002</v>
      </c>
      <c r="J155" s="17">
        <v>6.5064045441394445</v>
      </c>
      <c r="K155" s="17">
        <v>12.226310933090758</v>
      </c>
      <c r="L155" s="17">
        <v>18.879470933518544</v>
      </c>
      <c r="M155" s="17">
        <v>31.257451532802833</v>
      </c>
      <c r="N155" s="17">
        <v>45.514494047390656</v>
      </c>
      <c r="O155" s="17">
        <v>61.384348838986966</v>
      </c>
      <c r="P155" s="17">
        <v>75.507681841536396</v>
      </c>
      <c r="Q155" s="17">
        <v>96.670146599853894</v>
      </c>
      <c r="R155" s="17">
        <v>124.59981520482697</v>
      </c>
      <c r="S155" s="17">
        <v>142.10971216023526</v>
      </c>
      <c r="T155" s="17">
        <v>168.51958290002528</v>
      </c>
      <c r="U155" s="17">
        <v>199.55447719736122</v>
      </c>
      <c r="V155" s="17">
        <v>217.78567250174547</v>
      </c>
      <c r="W155" s="17">
        <v>231.32795163092689</v>
      </c>
      <c r="X155" s="17">
        <v>243.16186480629977</v>
      </c>
      <c r="Y155" s="17">
        <v>252.10150866545897</v>
      </c>
      <c r="Z155" s="17">
        <v>262.93381789311144</v>
      </c>
      <c r="AA155" s="17">
        <v>286.87402447212958</v>
      </c>
      <c r="AB155" s="17">
        <v>307.63272612338039</v>
      </c>
      <c r="AC155" s="17">
        <v>328.06816032672458</v>
      </c>
      <c r="AD155" s="17">
        <v>348.79617707403787</v>
      </c>
      <c r="AE155" s="17">
        <v>367.21786645367035</v>
      </c>
      <c r="AF155" s="17">
        <v>382.67761252256008</v>
      </c>
      <c r="AG155" s="17">
        <v>399.21260572608264</v>
      </c>
    </row>
    <row r="156" spans="3:33" x14ac:dyDescent="0.2">
      <c r="C156" s="24" t="s">
        <v>45</v>
      </c>
      <c r="D156" s="11" t="s">
        <v>229</v>
      </c>
      <c r="E156" s="138" t="b">
        <v>1</v>
      </c>
      <c r="F156" s="17">
        <v>0</v>
      </c>
      <c r="G156" s="17">
        <v>-5.308681292457111</v>
      </c>
      <c r="H156" s="17">
        <v>-8.4534715168692447</v>
      </c>
      <c r="I156" s="17">
        <v>-14.324422935720136</v>
      </c>
      <c r="J156" s="17">
        <v>-15.433935494203244</v>
      </c>
      <c r="K156" s="17">
        <v>-28.374292903495189</v>
      </c>
      <c r="L156" s="17">
        <v>-39.248753000430114</v>
      </c>
      <c r="M156" s="17">
        <v>-41.909615412501516</v>
      </c>
      <c r="N156" s="17">
        <v>66.807676781188121</v>
      </c>
      <c r="O156" s="17">
        <v>83.35742674559225</v>
      </c>
      <c r="P156" s="17">
        <v>124.37407103048459</v>
      </c>
      <c r="Q156" s="17">
        <v>160.72054616810073</v>
      </c>
      <c r="R156" s="17">
        <v>146.80125708636049</v>
      </c>
      <c r="S156" s="17">
        <v>127.98662650464567</v>
      </c>
      <c r="T156" s="17">
        <v>144.41900044186573</v>
      </c>
      <c r="U156" s="17">
        <v>159.98191628570132</v>
      </c>
      <c r="V156" s="17">
        <v>247.50948900015538</v>
      </c>
      <c r="W156" s="17">
        <v>303.94410513802404</v>
      </c>
      <c r="X156" s="17">
        <v>413.72956175539701</v>
      </c>
      <c r="Y156" s="17">
        <v>555.79018896198579</v>
      </c>
      <c r="Z156" s="17">
        <v>706.96431008117884</v>
      </c>
      <c r="AA156" s="17">
        <v>746.10774648285815</v>
      </c>
      <c r="AB156" s="17">
        <v>778.05562801135238</v>
      </c>
      <c r="AC156" s="17">
        <v>833.17730013979701</v>
      </c>
      <c r="AD156" s="17">
        <v>846.24107063109068</v>
      </c>
      <c r="AE156" s="17">
        <v>852.95699097162412</v>
      </c>
      <c r="AF156" s="17">
        <v>851.68585335148487</v>
      </c>
      <c r="AG156" s="17">
        <v>851.97777079916648</v>
      </c>
    </row>
    <row r="157" spans="3:33" x14ac:dyDescent="0.2">
      <c r="C157" s="24" t="s">
        <v>254</v>
      </c>
      <c r="D157" s="11" t="s">
        <v>229</v>
      </c>
      <c r="E157" s="138" t="b">
        <v>1</v>
      </c>
      <c r="F157" s="17">
        <v>0</v>
      </c>
      <c r="G157" s="17">
        <v>-2.5228569134867503E-5</v>
      </c>
      <c r="H157" s="17">
        <v>0.15208405323664409</v>
      </c>
      <c r="I157" s="17">
        <v>-0.28863094692028374</v>
      </c>
      <c r="J157" s="17">
        <v>4.3480402052092082E-2</v>
      </c>
      <c r="K157" s="17">
        <v>-0.70859402735237431</v>
      </c>
      <c r="L157" s="17">
        <v>-27.40898454813761</v>
      </c>
      <c r="M157" s="17">
        <v>-27.006214691524683</v>
      </c>
      <c r="N157" s="17">
        <v>-11.784197993733502</v>
      </c>
      <c r="O157" s="17">
        <v>-11.354754320492894</v>
      </c>
      <c r="P157" s="17">
        <v>-11.319836289473614</v>
      </c>
      <c r="Q157" s="17">
        <v>-11.313738020466491</v>
      </c>
      <c r="R157" s="17">
        <v>-10.348206296463074</v>
      </c>
      <c r="S157" s="17">
        <v>-8.5855997918270432</v>
      </c>
      <c r="T157" s="17">
        <v>-8.6132809618294512</v>
      </c>
      <c r="U157" s="17">
        <v>-0.18831303731838389</v>
      </c>
      <c r="V157" s="17">
        <v>-0.18833561251043382</v>
      </c>
      <c r="W157" s="17">
        <v>1.8665321509469286</v>
      </c>
      <c r="X157" s="17">
        <v>1.2914326160046701</v>
      </c>
      <c r="Y157" s="17">
        <v>4.4603629057170151</v>
      </c>
      <c r="Z157" s="17">
        <v>4.4604233946372878</v>
      </c>
      <c r="AA157" s="17">
        <v>7.3791897746463011</v>
      </c>
      <c r="AB157" s="17">
        <v>15.4534769805813</v>
      </c>
      <c r="AC157" s="17">
        <v>15.45345372473705</v>
      </c>
      <c r="AD157" s="17">
        <v>15.453224004531554</v>
      </c>
      <c r="AE157" s="17">
        <v>15.461968660160759</v>
      </c>
      <c r="AF157" s="17">
        <v>15.536953097982792</v>
      </c>
      <c r="AG157" s="17">
        <v>15.537205491028978</v>
      </c>
    </row>
    <row r="158" spans="3:33" x14ac:dyDescent="0.2">
      <c r="C158" s="24" t="s">
        <v>255</v>
      </c>
      <c r="D158" s="11" t="s">
        <v>229</v>
      </c>
      <c r="E158" s="138" t="b">
        <v>1</v>
      </c>
      <c r="F158" s="17">
        <v>0</v>
      </c>
      <c r="G158" s="17">
        <v>-0.43032327682824884</v>
      </c>
      <c r="H158" s="17">
        <v>0.27744250654695607</v>
      </c>
      <c r="I158" s="17">
        <v>-2.3902342423248553</v>
      </c>
      <c r="J158" s="17">
        <v>-2.6624736534440427</v>
      </c>
      <c r="K158" s="17">
        <v>46.294593728702083</v>
      </c>
      <c r="L158" s="17">
        <v>78.21956511992434</v>
      </c>
      <c r="M158" s="17">
        <v>113.1697671682218</v>
      </c>
      <c r="N158" s="17">
        <v>195.41584922585452</v>
      </c>
      <c r="O158" s="17">
        <v>383.9845887858076</v>
      </c>
      <c r="P158" s="17">
        <v>540.32783802873223</v>
      </c>
      <c r="Q158" s="17">
        <v>700.34560163182971</v>
      </c>
      <c r="R158" s="17">
        <v>931.00469343391103</v>
      </c>
      <c r="S158" s="17">
        <v>1209.1287626187843</v>
      </c>
      <c r="T158" s="17">
        <v>1414.8607949492261</v>
      </c>
      <c r="U158" s="17">
        <v>1640.8811609559864</v>
      </c>
      <c r="V158" s="17">
        <v>1773.767516155212</v>
      </c>
      <c r="W158" s="17">
        <v>1917.8553485799659</v>
      </c>
      <c r="X158" s="17">
        <v>2011.2831249462247</v>
      </c>
      <c r="Y158" s="17">
        <v>2048.1512570984346</v>
      </c>
      <c r="Z158" s="17">
        <v>2115.5128565854861</v>
      </c>
      <c r="AA158" s="17">
        <v>2235.9256134640782</v>
      </c>
      <c r="AB158" s="17">
        <v>2382.4572075699771</v>
      </c>
      <c r="AC158" s="17">
        <v>2497.6114304220168</v>
      </c>
      <c r="AD158" s="17">
        <v>2646.6494784148422</v>
      </c>
      <c r="AE158" s="17">
        <v>2798.0669493862129</v>
      </c>
      <c r="AF158" s="17">
        <v>2947.7041261027371</v>
      </c>
      <c r="AG158" s="17">
        <v>3086.5424369813904</v>
      </c>
    </row>
    <row r="161" spans="3:33" ht="20.25" x14ac:dyDescent="0.3">
      <c r="C161" s="4" t="s">
        <v>258</v>
      </c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</row>
    <row r="163" spans="3:33" ht="15.75" x14ac:dyDescent="0.25">
      <c r="C163" s="3" t="s">
        <v>275</v>
      </c>
      <c r="D163" s="3" t="s">
        <v>37</v>
      </c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</row>
    <row r="165" spans="3:33" ht="15.75" x14ac:dyDescent="0.25">
      <c r="C165" s="8" t="s">
        <v>260</v>
      </c>
      <c r="D165" s="6" t="s">
        <v>239</v>
      </c>
      <c r="E165" s="137" t="s">
        <v>241</v>
      </c>
      <c r="F165" s="5">
        <v>2023</v>
      </c>
      <c r="G165" s="5">
        <v>2024</v>
      </c>
      <c r="H165" s="5">
        <v>2025</v>
      </c>
      <c r="I165" s="5">
        <v>2026</v>
      </c>
      <c r="J165" s="5">
        <v>2027</v>
      </c>
      <c r="K165" s="5">
        <v>2028</v>
      </c>
      <c r="L165" s="5">
        <v>2029</v>
      </c>
      <c r="M165" s="5">
        <v>2030</v>
      </c>
      <c r="N165" s="5">
        <v>2031</v>
      </c>
      <c r="O165" s="5">
        <v>2032</v>
      </c>
      <c r="P165" s="5">
        <v>2033</v>
      </c>
      <c r="Q165" s="5">
        <v>2034</v>
      </c>
      <c r="R165" s="5">
        <v>2035</v>
      </c>
      <c r="S165" s="5">
        <v>2036</v>
      </c>
      <c r="T165" s="5">
        <v>2037</v>
      </c>
      <c r="U165" s="5">
        <v>2038</v>
      </c>
      <c r="V165" s="5">
        <v>2039</v>
      </c>
      <c r="W165" s="5">
        <v>2040</v>
      </c>
      <c r="X165" s="5">
        <v>2041</v>
      </c>
      <c r="Y165" s="5">
        <v>2042</v>
      </c>
      <c r="Z165" s="5">
        <v>2043</v>
      </c>
      <c r="AA165" s="5">
        <v>2044</v>
      </c>
      <c r="AB165" s="5">
        <v>2045</v>
      </c>
      <c r="AC165" s="5">
        <v>2046</v>
      </c>
      <c r="AD165" s="5">
        <v>2047</v>
      </c>
      <c r="AE165" s="5">
        <v>2048</v>
      </c>
      <c r="AF165" s="5">
        <v>2049</v>
      </c>
      <c r="AG165" s="5">
        <v>2050</v>
      </c>
    </row>
    <row r="166" spans="3:33" x14ac:dyDescent="0.2">
      <c r="C166" s="24" t="s">
        <v>261</v>
      </c>
      <c r="D166" s="11" t="s">
        <v>229</v>
      </c>
      <c r="E166" s="19">
        <v>2417.2065612989568</v>
      </c>
      <c r="F166" s="17">
        <v>-25.043347835547973</v>
      </c>
      <c r="G166" s="17">
        <v>-49.434807920569675</v>
      </c>
      <c r="H166" s="17">
        <v>-273.62101146778633</v>
      </c>
      <c r="I166" s="17">
        <v>-262.53814593366673</v>
      </c>
      <c r="J166" s="17">
        <v>-707.43560087478272</v>
      </c>
      <c r="K166" s="17">
        <v>-1397.5597205839911</v>
      </c>
      <c r="L166" s="17">
        <v>-669.3551193906718</v>
      </c>
      <c r="M166" s="17">
        <v>-33.853277837616467</v>
      </c>
      <c r="N166" s="17">
        <v>0</v>
      </c>
      <c r="O166" s="17">
        <v>0</v>
      </c>
      <c r="P166" s="17">
        <v>0</v>
      </c>
      <c r="Q166" s="17">
        <v>0</v>
      </c>
      <c r="R166" s="17">
        <v>0</v>
      </c>
      <c r="S166" s="17">
        <v>0</v>
      </c>
      <c r="T166" s="17">
        <v>0</v>
      </c>
      <c r="U166" s="17">
        <v>0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"/>
    </row>
    <row r="168" spans="3:33" ht="15.75" x14ac:dyDescent="0.25">
      <c r="C168" s="8" t="s">
        <v>262</v>
      </c>
      <c r="D168" s="6" t="s">
        <v>239</v>
      </c>
      <c r="E168" s="6"/>
      <c r="F168" s="5">
        <v>2023</v>
      </c>
      <c r="G168" s="5">
        <v>2024</v>
      </c>
      <c r="H168" s="5">
        <v>2025</v>
      </c>
      <c r="I168" s="5">
        <v>2026</v>
      </c>
      <c r="J168" s="5">
        <v>2027</v>
      </c>
      <c r="K168" s="5">
        <v>2028</v>
      </c>
      <c r="L168" s="5">
        <v>2029</v>
      </c>
      <c r="M168" s="5">
        <v>2030</v>
      </c>
      <c r="N168" s="5">
        <v>2031</v>
      </c>
      <c r="O168" s="5">
        <v>2032</v>
      </c>
      <c r="P168" s="5">
        <v>2033</v>
      </c>
      <c r="Q168" s="5">
        <v>2034</v>
      </c>
      <c r="R168" s="5">
        <v>2035</v>
      </c>
      <c r="S168" s="5">
        <v>2036</v>
      </c>
      <c r="T168" s="5">
        <v>2037</v>
      </c>
      <c r="U168" s="5">
        <v>2038</v>
      </c>
      <c r="V168" s="5">
        <v>2039</v>
      </c>
      <c r="W168" s="5">
        <v>2040</v>
      </c>
      <c r="X168" s="5">
        <v>2041</v>
      </c>
      <c r="Y168" s="5">
        <v>2042</v>
      </c>
      <c r="Z168" s="5">
        <v>2043</v>
      </c>
      <c r="AA168" s="5">
        <v>2044</v>
      </c>
      <c r="AB168" s="5">
        <v>2045</v>
      </c>
      <c r="AC168" s="5">
        <v>2046</v>
      </c>
      <c r="AD168" s="5">
        <v>2047</v>
      </c>
      <c r="AE168" s="5">
        <v>2048</v>
      </c>
      <c r="AF168" s="5">
        <v>2049</v>
      </c>
      <c r="AG168" s="5">
        <v>2050</v>
      </c>
    </row>
    <row r="169" spans="3:33" x14ac:dyDescent="0.2">
      <c r="C169" s="24" t="s">
        <v>263</v>
      </c>
      <c r="D169" s="11" t="s">
        <v>264</v>
      </c>
      <c r="E169" s="11"/>
      <c r="F169" s="102">
        <v>0</v>
      </c>
      <c r="G169" s="102">
        <v>-5.974407407644315</v>
      </c>
      <c r="H169" s="102">
        <v>-0.35213741814006838</v>
      </c>
      <c r="I169" s="102">
        <v>-9.920026725108972</v>
      </c>
      <c r="J169" s="102">
        <v>3.6714837912624634</v>
      </c>
      <c r="K169" s="102">
        <v>41.731747267749185</v>
      </c>
      <c r="L169" s="102">
        <v>0.91834316870290822</v>
      </c>
      <c r="M169" s="102">
        <v>46.567274937034938</v>
      </c>
      <c r="N169" s="102">
        <v>199.73965821304847</v>
      </c>
      <c r="O169" s="102">
        <v>200.14831266321511</v>
      </c>
      <c r="P169" s="102">
        <v>190.23459740880577</v>
      </c>
      <c r="Q169" s="102">
        <v>196.63467658110096</v>
      </c>
      <c r="R169" s="102">
        <v>223.78808601356585</v>
      </c>
      <c r="S169" s="102">
        <v>259.46415297637941</v>
      </c>
      <c r="T169" s="102">
        <v>230.52895639042686</v>
      </c>
      <c r="U169" s="102">
        <v>261.56059735749238</v>
      </c>
      <c r="V169" s="102">
        <v>220.92335189419552</v>
      </c>
      <c r="W169" s="102">
        <v>195.7624532421425</v>
      </c>
      <c r="X169" s="102">
        <v>198.41738927240101</v>
      </c>
      <c r="Y169" s="102">
        <v>173.62384392620339</v>
      </c>
      <c r="Z169" s="102">
        <v>213.75729231123833</v>
      </c>
      <c r="AA169" s="102">
        <v>171.46399257169355</v>
      </c>
      <c r="AB169" s="102">
        <v>193.91121808384847</v>
      </c>
      <c r="AC169" s="102">
        <v>177.63428667824928</v>
      </c>
      <c r="AD169" s="102">
        <v>169.36275925228165</v>
      </c>
      <c r="AE169" s="102">
        <v>163.37287820230017</v>
      </c>
      <c r="AF169" s="102">
        <v>151.96969100554858</v>
      </c>
      <c r="AG169" s="102">
        <v>143.96215777253141</v>
      </c>
    </row>
    <row r="170" spans="3:33" x14ac:dyDescent="0.2">
      <c r="C170" s="24" t="s">
        <v>265</v>
      </c>
      <c r="D170" s="11" t="s">
        <v>264</v>
      </c>
      <c r="E170" s="11"/>
      <c r="F170" s="102">
        <v>0</v>
      </c>
      <c r="G170" s="102">
        <v>-5.974407407644315</v>
      </c>
      <c r="H170" s="102">
        <v>-6.3265448257843833</v>
      </c>
      <c r="I170" s="102">
        <v>-16.246571550893357</v>
      </c>
      <c r="J170" s="102">
        <v>-12.575087759630893</v>
      </c>
      <c r="K170" s="102">
        <v>29.156659508118292</v>
      </c>
      <c r="L170" s="102">
        <v>30.0750026768212</v>
      </c>
      <c r="M170" s="102">
        <v>76.642277613856137</v>
      </c>
      <c r="N170" s="102">
        <v>276.38193582690462</v>
      </c>
      <c r="O170" s="102">
        <v>476.53024849011973</v>
      </c>
      <c r="P170" s="102">
        <v>666.7648458989255</v>
      </c>
      <c r="Q170" s="102">
        <v>863.39952248002646</v>
      </c>
      <c r="R170" s="102">
        <v>1087.1876084935923</v>
      </c>
      <c r="S170" s="102">
        <v>1346.6517614699717</v>
      </c>
      <c r="T170" s="102">
        <v>1577.1807178603985</v>
      </c>
      <c r="U170" s="102">
        <v>1838.741315217891</v>
      </c>
      <c r="V170" s="102">
        <v>2059.6646671120866</v>
      </c>
      <c r="W170" s="102">
        <v>2255.4271203542289</v>
      </c>
      <c r="X170" s="102">
        <v>2453.84450962663</v>
      </c>
      <c r="Y170" s="102">
        <v>2627.4683535528334</v>
      </c>
      <c r="Z170" s="102">
        <v>2841.2256458640718</v>
      </c>
      <c r="AA170" s="102">
        <v>3012.6896384357651</v>
      </c>
      <c r="AB170" s="102">
        <v>3206.6008565196134</v>
      </c>
      <c r="AC170" s="102">
        <v>3384.2351431978627</v>
      </c>
      <c r="AD170" s="102">
        <v>3553.5979024501444</v>
      </c>
      <c r="AE170" s="102">
        <v>3716.9707806524448</v>
      </c>
      <c r="AF170" s="102">
        <v>3868.9404716579934</v>
      </c>
      <c r="AG170" s="102">
        <v>4012.9026294305249</v>
      </c>
    </row>
    <row r="171" spans="3:33" x14ac:dyDescent="0.2">
      <c r="C171" s="24" t="s">
        <v>260</v>
      </c>
      <c r="D171" s="11" t="s">
        <v>264</v>
      </c>
      <c r="E171" s="11"/>
      <c r="F171" s="140">
        <v>2417.2065612989568</v>
      </c>
      <c r="G171" s="140">
        <v>2417.2065612989568</v>
      </c>
      <c r="H171" s="140">
        <v>2417.2065612989568</v>
      </c>
      <c r="I171" s="140">
        <v>2417.2065612989568</v>
      </c>
      <c r="J171" s="140">
        <v>2417.2065612989568</v>
      </c>
      <c r="K171" s="140">
        <v>2417.2065612989568</v>
      </c>
      <c r="L171" s="140">
        <v>2417.2065612989568</v>
      </c>
      <c r="M171" s="140">
        <v>2417.2065612989568</v>
      </c>
      <c r="N171" s="140">
        <v>2417.2065612989568</v>
      </c>
      <c r="O171" s="140">
        <v>2417.2065612989568</v>
      </c>
      <c r="P171" s="140">
        <v>2417.2065612989568</v>
      </c>
      <c r="Q171" s="140">
        <v>2417.2065612989568</v>
      </c>
      <c r="R171" s="140">
        <v>2417.2065612989568</v>
      </c>
      <c r="S171" s="140">
        <v>2417.2065612989568</v>
      </c>
      <c r="T171" s="140">
        <v>2417.2065612989568</v>
      </c>
      <c r="U171" s="140">
        <v>2417.2065612989568</v>
      </c>
      <c r="V171" s="140">
        <v>2417.2065612989568</v>
      </c>
      <c r="W171" s="140">
        <v>2417.2065612989568</v>
      </c>
      <c r="X171" s="140">
        <v>2417.2065612989568</v>
      </c>
      <c r="Y171" s="140">
        <v>2417.2065612989568</v>
      </c>
      <c r="Z171" s="140">
        <v>2417.2065612989568</v>
      </c>
      <c r="AA171" s="140">
        <v>2417.2065612989568</v>
      </c>
      <c r="AB171" s="140">
        <v>2417.2065612989568</v>
      </c>
      <c r="AC171" s="140">
        <v>2417.2065612989568</v>
      </c>
      <c r="AD171" s="140">
        <v>2417.2065612989568</v>
      </c>
      <c r="AE171" s="140">
        <v>2417.2065612989568</v>
      </c>
      <c r="AF171" s="140">
        <v>2417.2065612989568</v>
      </c>
      <c r="AG171" s="140">
        <v>2417.2065612989568</v>
      </c>
    </row>
    <row r="172" spans="3:33" x14ac:dyDescent="0.2">
      <c r="C172" s="24" t="s">
        <v>266</v>
      </c>
      <c r="D172" s="11" t="s">
        <v>264</v>
      </c>
      <c r="E172" s="11"/>
      <c r="F172" s="17">
        <v>-2417.2065612989568</v>
      </c>
      <c r="G172" s="17">
        <v>-2423.1809687066011</v>
      </c>
      <c r="H172" s="17">
        <v>-2423.5331061247412</v>
      </c>
      <c r="I172" s="17">
        <v>-2433.4531328498501</v>
      </c>
      <c r="J172" s="17">
        <v>-2429.7816490585878</v>
      </c>
      <c r="K172" s="17">
        <v>-2388.0499017908387</v>
      </c>
      <c r="L172" s="17">
        <v>-2387.1315586221358</v>
      </c>
      <c r="M172" s="17">
        <v>-2340.5642836851007</v>
      </c>
      <c r="N172" s="17">
        <v>-2140.824625472052</v>
      </c>
      <c r="O172" s="17">
        <v>-1940.6763128088371</v>
      </c>
      <c r="P172" s="17">
        <v>-1750.4417154000312</v>
      </c>
      <c r="Q172" s="17">
        <v>-1553.8070388189303</v>
      </c>
      <c r="R172" s="17">
        <v>-1330.0189528053645</v>
      </c>
      <c r="S172" s="17">
        <v>-1070.5547998289851</v>
      </c>
      <c r="T172" s="17">
        <v>-840.02584343855824</v>
      </c>
      <c r="U172" s="17">
        <v>-578.46524608106574</v>
      </c>
      <c r="V172" s="17">
        <v>-357.54189418687019</v>
      </c>
      <c r="W172" s="17">
        <v>-161.77944094472787</v>
      </c>
      <c r="X172" s="17">
        <v>36.637948327673257</v>
      </c>
      <c r="Y172" s="17">
        <v>210.26179225387659</v>
      </c>
      <c r="Z172" s="17">
        <v>424.01908456511501</v>
      </c>
      <c r="AA172" s="17">
        <v>595.48307713680833</v>
      </c>
      <c r="AB172" s="17">
        <v>789.39429522065666</v>
      </c>
      <c r="AC172" s="17">
        <v>967.02858189890594</v>
      </c>
      <c r="AD172" s="17">
        <v>1136.3913411511876</v>
      </c>
      <c r="AE172" s="17">
        <v>1299.764219353488</v>
      </c>
      <c r="AF172" s="17">
        <v>1451.7339103590366</v>
      </c>
      <c r="AG172" s="17">
        <v>1595.6960681315682</v>
      </c>
    </row>
    <row r="173" spans="3:33" x14ac:dyDescent="0.2">
      <c r="C173" s="24"/>
      <c r="D173" s="11"/>
      <c r="E173" s="11"/>
      <c r="F173" s="141">
        <v>0</v>
      </c>
      <c r="G173" s="141">
        <v>0</v>
      </c>
      <c r="H173" s="141">
        <v>0</v>
      </c>
      <c r="I173" s="141">
        <v>0</v>
      </c>
      <c r="J173" s="141">
        <v>0</v>
      </c>
      <c r="K173" s="141">
        <v>0</v>
      </c>
      <c r="L173" s="141">
        <v>0</v>
      </c>
      <c r="M173" s="141">
        <v>0</v>
      </c>
      <c r="N173" s="141">
        <v>0</v>
      </c>
      <c r="O173" s="141">
        <v>0</v>
      </c>
      <c r="P173" s="141">
        <v>0</v>
      </c>
      <c r="Q173" s="141">
        <v>0</v>
      </c>
      <c r="R173" s="141">
        <v>0</v>
      </c>
      <c r="S173" s="141">
        <v>0</v>
      </c>
      <c r="T173" s="141">
        <v>0</v>
      </c>
      <c r="U173" s="141">
        <v>0</v>
      </c>
      <c r="V173" s="141">
        <v>0</v>
      </c>
      <c r="W173" s="141">
        <v>0</v>
      </c>
      <c r="X173" s="141">
        <v>2041</v>
      </c>
      <c r="Y173" s="141">
        <v>0</v>
      </c>
      <c r="Z173" s="141">
        <v>0</v>
      </c>
      <c r="AA173" s="141">
        <v>0</v>
      </c>
      <c r="AB173" s="141">
        <v>0</v>
      </c>
      <c r="AC173" s="141">
        <v>0</v>
      </c>
      <c r="AD173" s="141">
        <v>0</v>
      </c>
      <c r="AE173" s="141">
        <v>0</v>
      </c>
      <c r="AF173" s="141">
        <v>0</v>
      </c>
      <c r="AG173" s="141">
        <v>0</v>
      </c>
    </row>
    <row r="174" spans="3:33" x14ac:dyDescent="0.2">
      <c r="C174" s="24"/>
      <c r="D174" s="11"/>
      <c r="E174" s="11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</row>
    <row r="175" spans="3:33" x14ac:dyDescent="0.2">
      <c r="C175" s="24" t="s">
        <v>267</v>
      </c>
      <c r="D175" s="11" t="s">
        <v>109</v>
      </c>
      <c r="E175" s="11"/>
      <c r="F175" s="141">
        <v>2041</v>
      </c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</row>
    <row r="176" spans="3:33" x14ac:dyDescent="0.2">
      <c r="C176" s="24"/>
      <c r="D176" s="11" t="s">
        <v>264</v>
      </c>
      <c r="E176" s="11"/>
      <c r="F176" s="17">
        <v>0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0</v>
      </c>
      <c r="T176" s="17">
        <v>0</v>
      </c>
      <c r="U176" s="17">
        <v>0</v>
      </c>
      <c r="V176" s="17">
        <v>0</v>
      </c>
      <c r="W176" s="17">
        <v>0</v>
      </c>
      <c r="X176" s="17">
        <v>4012.9026294305249</v>
      </c>
      <c r="Y176" s="17">
        <v>0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7">
        <v>0</v>
      </c>
      <c r="AF176" s="17">
        <v>0</v>
      </c>
      <c r="AG176" s="17">
        <v>0</v>
      </c>
    </row>
    <row r="179" spans="3:33" ht="15.75" x14ac:dyDescent="0.25">
      <c r="C179" s="3" t="s">
        <v>275</v>
      </c>
      <c r="D179" s="3" t="s">
        <v>38</v>
      </c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</row>
    <row r="181" spans="3:33" ht="15.75" x14ac:dyDescent="0.25">
      <c r="C181" s="8" t="s">
        <v>260</v>
      </c>
      <c r="D181" s="6" t="s">
        <v>239</v>
      </c>
      <c r="E181" s="137" t="s">
        <v>241</v>
      </c>
      <c r="F181" s="5">
        <v>2023</v>
      </c>
      <c r="G181" s="5">
        <v>2024</v>
      </c>
      <c r="H181" s="5">
        <v>2025</v>
      </c>
      <c r="I181" s="5">
        <v>2026</v>
      </c>
      <c r="J181" s="5">
        <v>2027</v>
      </c>
      <c r="K181" s="5">
        <v>2028</v>
      </c>
      <c r="L181" s="5">
        <v>2029</v>
      </c>
      <c r="M181" s="5">
        <v>2030</v>
      </c>
      <c r="N181" s="5">
        <v>2031</v>
      </c>
      <c r="O181" s="5">
        <v>2032</v>
      </c>
      <c r="P181" s="5">
        <v>2033</v>
      </c>
      <c r="Q181" s="5">
        <v>2034</v>
      </c>
      <c r="R181" s="5">
        <v>2035</v>
      </c>
      <c r="S181" s="5">
        <v>2036</v>
      </c>
      <c r="T181" s="5">
        <v>2037</v>
      </c>
      <c r="U181" s="5">
        <v>2038</v>
      </c>
      <c r="V181" s="5">
        <v>2039</v>
      </c>
      <c r="W181" s="5">
        <v>2040</v>
      </c>
      <c r="X181" s="5">
        <v>2041</v>
      </c>
      <c r="Y181" s="5">
        <v>2042</v>
      </c>
      <c r="Z181" s="5">
        <v>2043</v>
      </c>
      <c r="AA181" s="5">
        <v>2044</v>
      </c>
      <c r="AB181" s="5">
        <v>2045</v>
      </c>
      <c r="AC181" s="5">
        <v>2046</v>
      </c>
      <c r="AD181" s="5">
        <v>2047</v>
      </c>
      <c r="AE181" s="5">
        <v>2048</v>
      </c>
      <c r="AF181" s="5">
        <v>2049</v>
      </c>
      <c r="AG181" s="5">
        <v>2050</v>
      </c>
    </row>
    <row r="182" spans="3:33" x14ac:dyDescent="0.2">
      <c r="C182" s="24" t="s">
        <v>261</v>
      </c>
      <c r="D182" s="11" t="s">
        <v>229</v>
      </c>
      <c r="E182" s="19">
        <v>2481.5886116469951</v>
      </c>
      <c r="F182" s="17">
        <v>-25.043347733155272</v>
      </c>
      <c r="G182" s="17">
        <v>-49.434807766226065</v>
      </c>
      <c r="H182" s="17">
        <v>-273.62101128625807</v>
      </c>
      <c r="I182" s="17">
        <v>-266.46774131263959</v>
      </c>
      <c r="J182" s="17">
        <v>-733.28566369047803</v>
      </c>
      <c r="K182" s="17">
        <v>-1438.155978348969</v>
      </c>
      <c r="L182" s="17">
        <v>-690.8856928735978</v>
      </c>
      <c r="M182" s="17">
        <v>-34.972189709456046</v>
      </c>
      <c r="N182" s="17">
        <v>0</v>
      </c>
      <c r="O182" s="17">
        <v>0</v>
      </c>
      <c r="P182" s="17">
        <v>0</v>
      </c>
      <c r="Q182" s="17">
        <v>0</v>
      </c>
      <c r="R182" s="17">
        <v>0</v>
      </c>
      <c r="S182" s="17">
        <v>0</v>
      </c>
      <c r="T182" s="17">
        <v>0</v>
      </c>
      <c r="U182" s="17">
        <v>0</v>
      </c>
      <c r="V182" s="17">
        <v>0</v>
      </c>
      <c r="W182" s="17">
        <v>0</v>
      </c>
      <c r="X182" s="17">
        <v>0</v>
      </c>
      <c r="Y182" s="17">
        <v>0</v>
      </c>
      <c r="Z182" s="17">
        <v>0</v>
      </c>
      <c r="AA182" s="17">
        <v>0</v>
      </c>
      <c r="AB182" s="17">
        <v>0</v>
      </c>
      <c r="AC182" s="17">
        <v>0</v>
      </c>
      <c r="AD182" s="17">
        <v>0</v>
      </c>
      <c r="AE182" s="17">
        <v>0</v>
      </c>
      <c r="AF182" s="17">
        <v>0</v>
      </c>
      <c r="AG182" s="17"/>
    </row>
    <row r="184" spans="3:33" ht="15.75" x14ac:dyDescent="0.25">
      <c r="C184" s="8" t="s">
        <v>262</v>
      </c>
      <c r="D184" s="6" t="s">
        <v>239</v>
      </c>
      <c r="E184" s="6"/>
      <c r="F184" s="5">
        <v>2023</v>
      </c>
      <c r="G184" s="5">
        <v>2024</v>
      </c>
      <c r="H184" s="5">
        <v>2025</v>
      </c>
      <c r="I184" s="5">
        <v>2026</v>
      </c>
      <c r="J184" s="5">
        <v>2027</v>
      </c>
      <c r="K184" s="5">
        <v>2028</v>
      </c>
      <c r="L184" s="5">
        <v>2029</v>
      </c>
      <c r="M184" s="5">
        <v>2030</v>
      </c>
      <c r="N184" s="5">
        <v>2031</v>
      </c>
      <c r="O184" s="5">
        <v>2032</v>
      </c>
      <c r="P184" s="5">
        <v>2033</v>
      </c>
      <c r="Q184" s="5">
        <v>2034</v>
      </c>
      <c r="R184" s="5">
        <v>2035</v>
      </c>
      <c r="S184" s="5">
        <v>2036</v>
      </c>
      <c r="T184" s="5">
        <v>2037</v>
      </c>
      <c r="U184" s="5">
        <v>2038</v>
      </c>
      <c r="V184" s="5">
        <v>2039</v>
      </c>
      <c r="W184" s="5">
        <v>2040</v>
      </c>
      <c r="X184" s="5">
        <v>2041</v>
      </c>
      <c r="Y184" s="5">
        <v>2042</v>
      </c>
      <c r="Z184" s="5">
        <v>2043</v>
      </c>
      <c r="AA184" s="5">
        <v>2044</v>
      </c>
      <c r="AB184" s="5">
        <v>2045</v>
      </c>
      <c r="AC184" s="5">
        <v>2046</v>
      </c>
      <c r="AD184" s="5">
        <v>2047</v>
      </c>
      <c r="AE184" s="5">
        <v>2048</v>
      </c>
      <c r="AF184" s="5">
        <v>2049</v>
      </c>
      <c r="AG184" s="5">
        <v>2050</v>
      </c>
    </row>
    <row r="185" spans="3:33" x14ac:dyDescent="0.2">
      <c r="C185" s="24" t="s">
        <v>263</v>
      </c>
      <c r="D185" s="11" t="s">
        <v>264</v>
      </c>
      <c r="E185" s="11"/>
      <c r="F185" s="17">
        <v>0</v>
      </c>
      <c r="G185" s="17">
        <v>-5.7478883923353878</v>
      </c>
      <c r="H185" s="17">
        <v>8.6498509653144831E-2</v>
      </c>
      <c r="I185" s="17">
        <v>-9.9972081227839702</v>
      </c>
      <c r="J185" s="17">
        <v>1.8580675064344334</v>
      </c>
      <c r="K185" s="17">
        <v>40.984537141254471</v>
      </c>
      <c r="L185" s="17">
        <v>2.0973279205201454</v>
      </c>
      <c r="M185" s="17">
        <v>45.070085403390351</v>
      </c>
      <c r="N185" s="17">
        <v>198.39822202905174</v>
      </c>
      <c r="O185" s="17">
        <v>200.52280079419916</v>
      </c>
      <c r="P185" s="17">
        <v>191.71246883373823</v>
      </c>
      <c r="Q185" s="17">
        <v>198.75964950124663</v>
      </c>
      <c r="R185" s="17">
        <v>227.84054564053628</v>
      </c>
      <c r="S185" s="17">
        <v>261.71515729088998</v>
      </c>
      <c r="T185" s="17">
        <v>232.55912195007747</v>
      </c>
      <c r="U185" s="17">
        <v>265.88914006489068</v>
      </c>
      <c r="V185" s="17">
        <v>224.28111557422778</v>
      </c>
      <c r="W185" s="17">
        <v>202.50444374899647</v>
      </c>
      <c r="X185" s="17">
        <v>201.56668911848536</v>
      </c>
      <c r="Y185" s="17">
        <v>178.80476695724258</v>
      </c>
      <c r="Z185" s="17">
        <v>217.77324042565812</v>
      </c>
      <c r="AA185" s="17">
        <v>175.42478675957184</v>
      </c>
      <c r="AB185" s="17">
        <v>196.89504294442696</v>
      </c>
      <c r="AC185" s="17">
        <v>180.83697239730142</v>
      </c>
      <c r="AD185" s="17">
        <v>173.47004751289609</v>
      </c>
      <c r="AE185" s="17">
        <v>167.69220621460741</v>
      </c>
      <c r="AF185" s="17">
        <v>155.49165168001176</v>
      </c>
      <c r="AG185" s="17">
        <v>147.69474577379688</v>
      </c>
    </row>
    <row r="186" spans="3:33" x14ac:dyDescent="0.2">
      <c r="C186" s="24" t="s">
        <v>265</v>
      </c>
      <c r="D186" s="11" t="s">
        <v>264</v>
      </c>
      <c r="E186" s="11"/>
      <c r="F186" s="17">
        <v>0</v>
      </c>
      <c r="G186" s="17">
        <v>-5.7478883923353878</v>
      </c>
      <c r="H186" s="17">
        <v>-5.6613898826822426</v>
      </c>
      <c r="I186" s="17">
        <v>-15.658598005466214</v>
      </c>
      <c r="J186" s="17">
        <v>-13.80053049903178</v>
      </c>
      <c r="K186" s="17">
        <v>27.184006642222691</v>
      </c>
      <c r="L186" s="17">
        <v>29.281334562742835</v>
      </c>
      <c r="M186" s="17">
        <v>74.351419966133193</v>
      </c>
      <c r="N186" s="17">
        <v>272.7496419951849</v>
      </c>
      <c r="O186" s="17">
        <v>473.27244278938406</v>
      </c>
      <c r="P186" s="17">
        <v>664.98491162312234</v>
      </c>
      <c r="Q186" s="17">
        <v>863.74456112436894</v>
      </c>
      <c r="R186" s="17">
        <v>1091.5851067649053</v>
      </c>
      <c r="S186" s="17">
        <v>1353.3002640557952</v>
      </c>
      <c r="T186" s="17">
        <v>1585.8593860058727</v>
      </c>
      <c r="U186" s="17">
        <v>1851.7485260707633</v>
      </c>
      <c r="V186" s="17">
        <v>2076.029641644991</v>
      </c>
      <c r="W186" s="17">
        <v>2278.5340853939874</v>
      </c>
      <c r="X186" s="17">
        <v>2480.100774512473</v>
      </c>
      <c r="Y186" s="17">
        <v>2658.9055414697154</v>
      </c>
      <c r="Z186" s="17">
        <v>2876.6787818953735</v>
      </c>
      <c r="AA186" s="17">
        <v>3052.1035686549453</v>
      </c>
      <c r="AB186" s="17">
        <v>3248.9986115993725</v>
      </c>
      <c r="AC186" s="17">
        <v>3429.8355839966739</v>
      </c>
      <c r="AD186" s="17">
        <v>3603.30563150957</v>
      </c>
      <c r="AE186" s="17">
        <v>3770.9978377241773</v>
      </c>
      <c r="AF186" s="17">
        <v>3926.489489404189</v>
      </c>
      <c r="AG186" s="17">
        <v>4074.184235177986</v>
      </c>
    </row>
    <row r="187" spans="3:33" x14ac:dyDescent="0.2">
      <c r="C187" s="24" t="s">
        <v>260</v>
      </c>
      <c r="D187" s="11" t="s">
        <v>264</v>
      </c>
      <c r="E187" s="11"/>
      <c r="F187" s="140">
        <v>2481.5886116469951</v>
      </c>
      <c r="G187" s="140">
        <v>2481.5886116469951</v>
      </c>
      <c r="H187" s="140">
        <v>2481.5886116469951</v>
      </c>
      <c r="I187" s="140">
        <v>2481.5886116469951</v>
      </c>
      <c r="J187" s="140">
        <v>2481.5886116469951</v>
      </c>
      <c r="K187" s="140">
        <v>2481.5886116469951</v>
      </c>
      <c r="L187" s="140">
        <v>2481.5886116469951</v>
      </c>
      <c r="M187" s="140">
        <v>2481.5886116469951</v>
      </c>
      <c r="N187" s="140">
        <v>2481.5886116469951</v>
      </c>
      <c r="O187" s="140">
        <v>2481.5886116469951</v>
      </c>
      <c r="P187" s="140">
        <v>2481.5886116469951</v>
      </c>
      <c r="Q187" s="140">
        <v>2481.5886116469951</v>
      </c>
      <c r="R187" s="140">
        <v>2481.5886116469951</v>
      </c>
      <c r="S187" s="140">
        <v>2481.5886116469951</v>
      </c>
      <c r="T187" s="140">
        <v>2481.5886116469951</v>
      </c>
      <c r="U187" s="140">
        <v>2481.5886116469951</v>
      </c>
      <c r="V187" s="140">
        <v>2481.5886116469951</v>
      </c>
      <c r="W187" s="140">
        <v>2481.5886116469951</v>
      </c>
      <c r="X187" s="140">
        <v>2481.5886116469951</v>
      </c>
      <c r="Y187" s="140">
        <v>2481.5886116469951</v>
      </c>
      <c r="Z187" s="140">
        <v>2481.5886116469951</v>
      </c>
      <c r="AA187" s="140">
        <v>2481.5886116469951</v>
      </c>
      <c r="AB187" s="140">
        <v>2481.5886116469951</v>
      </c>
      <c r="AC187" s="140">
        <v>2481.5886116469951</v>
      </c>
      <c r="AD187" s="140">
        <v>2481.5886116469951</v>
      </c>
      <c r="AE187" s="140">
        <v>2481.5886116469951</v>
      </c>
      <c r="AF187" s="140">
        <v>2481.5886116469951</v>
      </c>
      <c r="AG187" s="140">
        <v>2481.5886116469951</v>
      </c>
    </row>
    <row r="188" spans="3:33" x14ac:dyDescent="0.2">
      <c r="C188" s="24" t="s">
        <v>266</v>
      </c>
      <c r="D188" s="11" t="s">
        <v>264</v>
      </c>
      <c r="E188" s="11"/>
      <c r="F188" s="17">
        <v>-2481.5886116469951</v>
      </c>
      <c r="G188" s="17">
        <v>-2487.3365000393305</v>
      </c>
      <c r="H188" s="17">
        <v>-2487.2500015296773</v>
      </c>
      <c r="I188" s="17">
        <v>-2497.2472096524612</v>
      </c>
      <c r="J188" s="17">
        <v>-2495.3891421460271</v>
      </c>
      <c r="K188" s="17">
        <v>-2454.4046050047723</v>
      </c>
      <c r="L188" s="17">
        <v>-2452.3072770842523</v>
      </c>
      <c r="M188" s="17">
        <v>-2407.237191680862</v>
      </c>
      <c r="N188" s="17">
        <v>-2208.8389696518102</v>
      </c>
      <c r="O188" s="17">
        <v>-2008.316168857611</v>
      </c>
      <c r="P188" s="17">
        <v>-1816.6037000238728</v>
      </c>
      <c r="Q188" s="17">
        <v>-1617.8440505226263</v>
      </c>
      <c r="R188" s="17">
        <v>-1390.0035048820898</v>
      </c>
      <c r="S188" s="17">
        <v>-1128.2883475911999</v>
      </c>
      <c r="T188" s="17">
        <v>-895.72922564112241</v>
      </c>
      <c r="U188" s="17">
        <v>-629.84008557623179</v>
      </c>
      <c r="V188" s="17">
        <v>-405.55897000200412</v>
      </c>
      <c r="W188" s="17">
        <v>-203.05452625300768</v>
      </c>
      <c r="X188" s="17">
        <v>-1.487837134522124</v>
      </c>
      <c r="Y188" s="17">
        <v>177.31692982272034</v>
      </c>
      <c r="Z188" s="17">
        <v>395.0901702483784</v>
      </c>
      <c r="AA188" s="17">
        <v>570.51495700795022</v>
      </c>
      <c r="AB188" s="17">
        <v>767.40999995237735</v>
      </c>
      <c r="AC188" s="17">
        <v>948.2469723496788</v>
      </c>
      <c r="AD188" s="17">
        <v>1121.7170198625749</v>
      </c>
      <c r="AE188" s="17">
        <v>1289.4092260771822</v>
      </c>
      <c r="AF188" s="17">
        <v>1444.9008777571939</v>
      </c>
      <c r="AG188" s="17">
        <v>1592.5956235309909</v>
      </c>
    </row>
    <row r="189" spans="3:33" x14ac:dyDescent="0.2">
      <c r="C189" s="24"/>
      <c r="D189" s="11"/>
      <c r="E189" s="11"/>
      <c r="F189" s="141">
        <v>0</v>
      </c>
      <c r="G189" s="141">
        <v>0</v>
      </c>
      <c r="H189" s="141">
        <v>0</v>
      </c>
      <c r="I189" s="141">
        <v>0</v>
      </c>
      <c r="J189" s="141">
        <v>0</v>
      </c>
      <c r="K189" s="141">
        <v>0</v>
      </c>
      <c r="L189" s="141">
        <v>0</v>
      </c>
      <c r="M189" s="141">
        <v>0</v>
      </c>
      <c r="N189" s="141">
        <v>0</v>
      </c>
      <c r="O189" s="141">
        <v>0</v>
      </c>
      <c r="P189" s="141">
        <v>0</v>
      </c>
      <c r="Q189" s="141">
        <v>0</v>
      </c>
      <c r="R189" s="141">
        <v>0</v>
      </c>
      <c r="S189" s="141">
        <v>0</v>
      </c>
      <c r="T189" s="141">
        <v>0</v>
      </c>
      <c r="U189" s="141">
        <v>0</v>
      </c>
      <c r="V189" s="141">
        <v>0</v>
      </c>
      <c r="W189" s="141">
        <v>0</v>
      </c>
      <c r="X189" s="141">
        <v>0</v>
      </c>
      <c r="Y189" s="141">
        <v>2042</v>
      </c>
      <c r="Z189" s="141">
        <v>0</v>
      </c>
      <c r="AA189" s="141">
        <v>0</v>
      </c>
      <c r="AB189" s="141">
        <v>0</v>
      </c>
      <c r="AC189" s="141">
        <v>0</v>
      </c>
      <c r="AD189" s="141">
        <v>0</v>
      </c>
      <c r="AE189" s="141">
        <v>0</v>
      </c>
      <c r="AF189" s="141">
        <v>0</v>
      </c>
      <c r="AG189" s="141">
        <v>0</v>
      </c>
    </row>
    <row r="190" spans="3:33" x14ac:dyDescent="0.2">
      <c r="C190" s="24"/>
      <c r="D190" s="11"/>
      <c r="E190" s="11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</row>
    <row r="191" spans="3:33" x14ac:dyDescent="0.2">
      <c r="C191" s="24" t="s">
        <v>267</v>
      </c>
      <c r="D191" s="11" t="s">
        <v>109</v>
      </c>
      <c r="E191" s="11"/>
      <c r="F191" s="141">
        <v>2042</v>
      </c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</row>
    <row r="192" spans="3:33" x14ac:dyDescent="0.2">
      <c r="C192" s="24"/>
      <c r="D192" s="11" t="s">
        <v>264</v>
      </c>
      <c r="E192" s="11"/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4074.184235177986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</row>
    <row r="195" spans="3:63" ht="20.25" x14ac:dyDescent="0.3">
      <c r="C195" s="4" t="s">
        <v>268</v>
      </c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</row>
    <row r="197" spans="3:63" ht="15.75" x14ac:dyDescent="0.25">
      <c r="C197" s="3" t="s">
        <v>275</v>
      </c>
      <c r="D197" s="3" t="s">
        <v>37</v>
      </c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</row>
    <row r="198" spans="3:63" x14ac:dyDescent="0.2">
      <c r="N198">
        <v>1</v>
      </c>
      <c r="O198">
        <v>2</v>
      </c>
      <c r="P198">
        <v>3</v>
      </c>
      <c r="Q198">
        <v>4</v>
      </c>
      <c r="R198">
        <v>5</v>
      </c>
      <c r="S198">
        <v>6</v>
      </c>
      <c r="T198">
        <v>7</v>
      </c>
      <c r="U198">
        <v>8</v>
      </c>
      <c r="V198">
        <v>9</v>
      </c>
      <c r="W198">
        <v>10</v>
      </c>
      <c r="X198">
        <v>11</v>
      </c>
      <c r="Y198">
        <v>12</v>
      </c>
      <c r="Z198">
        <v>13</v>
      </c>
      <c r="AA198">
        <v>14</v>
      </c>
      <c r="AB198">
        <v>15</v>
      </c>
      <c r="AC198">
        <v>16</v>
      </c>
      <c r="AD198">
        <v>17</v>
      </c>
      <c r="AE198">
        <v>18</v>
      </c>
      <c r="AF198">
        <v>19</v>
      </c>
      <c r="AG198">
        <v>20</v>
      </c>
      <c r="AH198">
        <v>21</v>
      </c>
      <c r="AI198">
        <v>22</v>
      </c>
      <c r="AJ198">
        <v>23</v>
      </c>
      <c r="AK198">
        <v>24</v>
      </c>
      <c r="AL198">
        <v>25</v>
      </c>
      <c r="AM198">
        <v>26</v>
      </c>
      <c r="AN198">
        <v>27</v>
      </c>
      <c r="AO198">
        <v>28</v>
      </c>
      <c r="AP198">
        <v>29</v>
      </c>
      <c r="AQ198">
        <v>30</v>
      </c>
      <c r="AR198">
        <v>31</v>
      </c>
      <c r="AS198">
        <v>32</v>
      </c>
      <c r="AT198">
        <v>33</v>
      </c>
      <c r="AU198">
        <v>34</v>
      </c>
      <c r="AV198">
        <v>35</v>
      </c>
      <c r="AW198">
        <v>36</v>
      </c>
      <c r="AX198">
        <v>37</v>
      </c>
      <c r="AY198">
        <v>38</v>
      </c>
      <c r="AZ198">
        <v>39</v>
      </c>
      <c r="BA198">
        <v>40</v>
      </c>
      <c r="BB198">
        <v>41</v>
      </c>
      <c r="BC198">
        <v>42</v>
      </c>
      <c r="BD198">
        <v>43</v>
      </c>
      <c r="BE198">
        <v>44</v>
      </c>
      <c r="BF198">
        <v>45</v>
      </c>
      <c r="BG198">
        <v>46</v>
      </c>
      <c r="BH198">
        <v>47</v>
      </c>
      <c r="BI198">
        <v>48</v>
      </c>
      <c r="BJ198">
        <v>49</v>
      </c>
      <c r="BK198">
        <v>50</v>
      </c>
    </row>
    <row r="199" spans="3:63" ht="15.75" x14ac:dyDescent="0.25">
      <c r="C199" s="8" t="s">
        <v>260</v>
      </c>
      <c r="D199" s="6" t="s">
        <v>239</v>
      </c>
      <c r="E199" s="137" t="s">
        <v>241</v>
      </c>
      <c r="F199" s="5">
        <v>2023</v>
      </c>
      <c r="G199" s="5">
        <v>2024</v>
      </c>
      <c r="H199" s="5">
        <v>2025</v>
      </c>
      <c r="I199" s="5">
        <v>2026</v>
      </c>
      <c r="J199" s="5">
        <v>2027</v>
      </c>
      <c r="K199" s="5">
        <v>2028</v>
      </c>
      <c r="L199" s="5">
        <v>2029</v>
      </c>
      <c r="M199" s="5">
        <v>2030</v>
      </c>
      <c r="N199" s="5">
        <v>2031</v>
      </c>
      <c r="O199" s="5">
        <v>2032</v>
      </c>
      <c r="P199" s="5">
        <v>2033</v>
      </c>
      <c r="Q199" s="5">
        <v>2034</v>
      </c>
      <c r="R199" s="5">
        <v>2035</v>
      </c>
      <c r="S199" s="5">
        <v>2036</v>
      </c>
      <c r="T199" s="5">
        <v>2037</v>
      </c>
      <c r="U199" s="5">
        <v>2038</v>
      </c>
      <c r="V199" s="5">
        <v>2039</v>
      </c>
      <c r="W199" s="5">
        <v>2040</v>
      </c>
      <c r="X199" s="5">
        <v>2041</v>
      </c>
      <c r="Y199" s="5">
        <v>2042</v>
      </c>
      <c r="Z199" s="5">
        <v>2043</v>
      </c>
      <c r="AA199" s="5">
        <v>2044</v>
      </c>
      <c r="AB199" s="5">
        <v>2045</v>
      </c>
      <c r="AC199" s="5">
        <v>2046</v>
      </c>
      <c r="AD199" s="5">
        <v>2047</v>
      </c>
      <c r="AE199" s="5">
        <v>2048</v>
      </c>
      <c r="AF199" s="5">
        <v>2049</v>
      </c>
      <c r="AG199" s="5">
        <v>2050</v>
      </c>
      <c r="AH199" s="5">
        <v>2051</v>
      </c>
      <c r="AI199" s="5">
        <v>2052</v>
      </c>
      <c r="AJ199" s="5">
        <v>2053</v>
      </c>
      <c r="AK199" s="5">
        <v>2054</v>
      </c>
      <c r="AL199" s="5">
        <v>2055</v>
      </c>
      <c r="AM199" s="5">
        <v>2056</v>
      </c>
      <c r="AN199" s="5">
        <v>2057</v>
      </c>
      <c r="AO199" s="5">
        <v>2058</v>
      </c>
      <c r="AP199" s="5">
        <v>2059</v>
      </c>
      <c r="AQ199" s="5">
        <v>2060</v>
      </c>
      <c r="AR199" s="5">
        <v>2061</v>
      </c>
      <c r="AS199" s="5">
        <v>2062</v>
      </c>
      <c r="AT199" s="5">
        <v>2063</v>
      </c>
      <c r="AU199" s="5">
        <v>2064</v>
      </c>
      <c r="AV199" s="5">
        <v>2065</v>
      </c>
      <c r="AW199" s="5">
        <v>2066</v>
      </c>
      <c r="AX199" s="5">
        <v>2067</v>
      </c>
      <c r="AY199" s="5">
        <v>2068</v>
      </c>
      <c r="AZ199" s="5">
        <v>2069</v>
      </c>
      <c r="BA199" s="5">
        <v>2070</v>
      </c>
      <c r="BB199" s="5">
        <v>2071</v>
      </c>
      <c r="BC199" s="5">
        <v>2072</v>
      </c>
      <c r="BD199" s="5">
        <v>2073</v>
      </c>
      <c r="BE199" s="5">
        <v>2074</v>
      </c>
      <c r="BF199" s="5">
        <v>2075</v>
      </c>
      <c r="BG199" s="5">
        <v>2076</v>
      </c>
      <c r="BH199" s="5">
        <v>2077</v>
      </c>
      <c r="BI199" s="5">
        <v>2078</v>
      </c>
      <c r="BJ199" s="5">
        <v>2079</v>
      </c>
      <c r="BK199" s="5">
        <v>2080</v>
      </c>
    </row>
    <row r="200" spans="3:63" x14ac:dyDescent="0.2">
      <c r="C200" s="24" t="s">
        <v>261</v>
      </c>
      <c r="D200" s="11" t="s">
        <v>229</v>
      </c>
      <c r="E200" s="19">
        <v>2417.2065612989568</v>
      </c>
      <c r="F200" s="17">
        <v>-25.043347835547973</v>
      </c>
      <c r="G200" s="17">
        <v>-49.434807920569675</v>
      </c>
      <c r="H200" s="17">
        <v>-273.62101146778633</v>
      </c>
      <c r="I200" s="17">
        <v>-262.53814593366673</v>
      </c>
      <c r="J200" s="17">
        <v>-707.43560087478272</v>
      </c>
      <c r="K200" s="17">
        <v>-1397.5597205839911</v>
      </c>
      <c r="L200" s="17">
        <v>-669.3551193906718</v>
      </c>
      <c r="M200" s="17">
        <v>-33.853277837616467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  <c r="BA200" s="17"/>
      <c r="BB200" s="17"/>
      <c r="BC200" s="17"/>
      <c r="BD200" s="17"/>
      <c r="BE200" s="17"/>
      <c r="BF200" s="17"/>
      <c r="BG200" s="17"/>
      <c r="BH200" s="17"/>
      <c r="BI200" s="17"/>
      <c r="BJ200" s="17"/>
      <c r="BK200" s="17"/>
    </row>
    <row r="201" spans="3:63" x14ac:dyDescent="0.2">
      <c r="C201" s="24" t="s">
        <v>186</v>
      </c>
      <c r="D201" s="11" t="s">
        <v>229</v>
      </c>
      <c r="E201" s="19">
        <v>383.78932953907929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-36.700259791368296</v>
      </c>
      <c r="O201" s="17">
        <v>-36.700259791368296</v>
      </c>
      <c r="P201" s="17">
        <v>-36.700259791368296</v>
      </c>
      <c r="Q201" s="17">
        <v>-36.700259791368296</v>
      </c>
      <c r="R201" s="17">
        <v>-36.700259791368296</v>
      </c>
      <c r="S201" s="17">
        <v>-36.700259791368296</v>
      </c>
      <c r="T201" s="17">
        <v>-36.700259791368296</v>
      </c>
      <c r="U201" s="17">
        <v>-36.700259791368296</v>
      </c>
      <c r="V201" s="17">
        <v>-36.700259791368296</v>
      </c>
      <c r="W201" s="17">
        <v>-36.700259791368296</v>
      </c>
      <c r="X201" s="17">
        <v>-36.700259791368296</v>
      </c>
      <c r="Y201" s="17">
        <v>-36.700259791368296</v>
      </c>
      <c r="Z201" s="17">
        <v>-36.700259791368296</v>
      </c>
      <c r="AA201" s="17">
        <v>-36.700259791368296</v>
      </c>
      <c r="AB201" s="17">
        <v>-36.700259791368296</v>
      </c>
      <c r="AC201" s="17">
        <v>-36.700259791368296</v>
      </c>
      <c r="AD201" s="17">
        <v>-36.700259791368296</v>
      </c>
      <c r="AE201" s="17">
        <v>-36.700259791368296</v>
      </c>
      <c r="AF201" s="17">
        <v>-36.700259791368296</v>
      </c>
      <c r="AG201" s="17">
        <v>-36.700259791368296</v>
      </c>
      <c r="AH201" s="17">
        <v>-36.700259791368296</v>
      </c>
      <c r="AI201" s="17">
        <v>-36.700259791368296</v>
      </c>
      <c r="AJ201" s="17">
        <v>-36.700259791368296</v>
      </c>
      <c r="AK201" s="17">
        <v>-36.700259791368296</v>
      </c>
      <c r="AL201" s="17">
        <v>-36.700259791368296</v>
      </c>
      <c r="AM201" s="17">
        <v>-36.700259791368296</v>
      </c>
      <c r="AN201" s="17">
        <v>-36.700259791368296</v>
      </c>
      <c r="AO201" s="17">
        <v>-36.700259791368296</v>
      </c>
      <c r="AP201" s="17">
        <v>-36.700259791368296</v>
      </c>
      <c r="AQ201" s="17">
        <v>-36.700259791368296</v>
      </c>
      <c r="AR201" s="17">
        <v>-36.700259791368296</v>
      </c>
      <c r="AS201" s="17">
        <v>-36.700259791368296</v>
      </c>
      <c r="AT201" s="17">
        <v>-36.700259791368296</v>
      </c>
      <c r="AU201" s="17">
        <v>-36.700259791368296</v>
      </c>
      <c r="AV201" s="17">
        <v>-36.700259791368296</v>
      </c>
      <c r="AW201" s="17">
        <v>-36.700259791368296</v>
      </c>
      <c r="AX201" s="17">
        <v>-36.700259791368296</v>
      </c>
      <c r="AY201" s="17">
        <v>-36.700259791368296</v>
      </c>
      <c r="AZ201" s="17">
        <v>-36.700259791368296</v>
      </c>
      <c r="BA201" s="17">
        <v>-36.700259791368296</v>
      </c>
      <c r="BB201" s="17">
        <v>-36.700259791368296</v>
      </c>
      <c r="BC201" s="17">
        <v>-36.700259791368296</v>
      </c>
      <c r="BD201" s="17">
        <v>-36.700259791368296</v>
      </c>
      <c r="BE201" s="17">
        <v>-36.700259791368296</v>
      </c>
      <c r="BF201" s="17">
        <v>-36.700259791368296</v>
      </c>
      <c r="BG201" s="17">
        <v>-36.700259791368296</v>
      </c>
      <c r="BH201" s="17">
        <v>-36.700259791368296</v>
      </c>
      <c r="BI201" s="17">
        <v>-36.700259791368296</v>
      </c>
      <c r="BJ201" s="17">
        <v>-36.700259791368296</v>
      </c>
      <c r="BK201" s="17">
        <v>-36.700259791368296</v>
      </c>
    </row>
    <row r="203" spans="3:63" ht="15.75" x14ac:dyDescent="0.25">
      <c r="C203" s="8" t="s">
        <v>262</v>
      </c>
      <c r="D203" s="6" t="s">
        <v>239</v>
      </c>
      <c r="E203" s="6"/>
      <c r="F203" s="5">
        <v>2023</v>
      </c>
      <c r="G203" s="5">
        <v>2024</v>
      </c>
      <c r="H203" s="5">
        <v>2025</v>
      </c>
      <c r="I203" s="5">
        <v>2026</v>
      </c>
      <c r="J203" s="5">
        <v>2027</v>
      </c>
      <c r="K203" s="5">
        <v>2028</v>
      </c>
      <c r="L203" s="5">
        <v>2029</v>
      </c>
      <c r="M203" s="5">
        <v>2030</v>
      </c>
      <c r="N203" s="5">
        <v>2031</v>
      </c>
      <c r="O203" s="5">
        <v>2032</v>
      </c>
      <c r="P203" s="5">
        <v>2033</v>
      </c>
      <c r="Q203" s="5">
        <v>2034</v>
      </c>
      <c r="R203" s="5">
        <v>2035</v>
      </c>
      <c r="S203" s="5">
        <v>2036</v>
      </c>
      <c r="T203" s="5">
        <v>2037</v>
      </c>
      <c r="U203" s="5">
        <v>2038</v>
      </c>
      <c r="V203" s="5">
        <v>2039</v>
      </c>
      <c r="W203" s="5">
        <v>2040</v>
      </c>
      <c r="X203" s="5">
        <v>2041</v>
      </c>
      <c r="Y203" s="5">
        <v>2042</v>
      </c>
      <c r="Z203" s="5">
        <v>2043</v>
      </c>
      <c r="AA203" s="5">
        <v>2044</v>
      </c>
      <c r="AB203" s="5">
        <v>2045</v>
      </c>
      <c r="AC203" s="5">
        <v>2046</v>
      </c>
      <c r="AD203" s="5">
        <v>2047</v>
      </c>
      <c r="AE203" s="5">
        <v>2048</v>
      </c>
      <c r="AF203" s="5">
        <v>2049</v>
      </c>
      <c r="AG203" s="5">
        <v>2050</v>
      </c>
    </row>
    <row r="204" spans="3:63" x14ac:dyDescent="0.2">
      <c r="C204" s="24" t="s">
        <v>270</v>
      </c>
      <c r="D204" s="11" t="s">
        <v>264</v>
      </c>
      <c r="E204" s="11"/>
      <c r="F204" s="17">
        <v>0</v>
      </c>
      <c r="G204" s="17">
        <v>-5.974407407644315</v>
      </c>
      <c r="H204" s="17">
        <v>-0.35213741814006838</v>
      </c>
      <c r="I204" s="17">
        <v>-9.920026725108972</v>
      </c>
      <c r="J204" s="17">
        <v>3.6714837912624634</v>
      </c>
      <c r="K204" s="17">
        <v>41.731747267749185</v>
      </c>
      <c r="L204" s="17">
        <v>0.91834316870290822</v>
      </c>
      <c r="M204" s="17">
        <v>46.567274937034938</v>
      </c>
      <c r="N204" s="17">
        <v>221.2251125678529</v>
      </c>
      <c r="O204" s="17">
        <v>220.51367224122876</v>
      </c>
      <c r="P204" s="17">
        <v>209.53825577659123</v>
      </c>
      <c r="Q204" s="17">
        <v>214.93198309085025</v>
      </c>
      <c r="R204" s="17">
        <v>241.13150450621919</v>
      </c>
      <c r="S204" s="17">
        <v>275.90341221112192</v>
      </c>
      <c r="T204" s="17">
        <v>246.111192631889</v>
      </c>
      <c r="U204" s="17">
        <v>276.3304895294944</v>
      </c>
      <c r="V204" s="17">
        <v>234.92324968756239</v>
      </c>
      <c r="W204" s="17">
        <v>209.032498543912</v>
      </c>
      <c r="X204" s="17">
        <v>210.99563126459958</v>
      </c>
      <c r="Y204" s="17">
        <v>185.54634818421155</v>
      </c>
      <c r="Z204" s="17">
        <v>225.05824421456356</v>
      </c>
      <c r="AA204" s="17">
        <v>182.17579532366059</v>
      </c>
      <c r="AB204" s="17">
        <v>204.06458562125803</v>
      </c>
      <c r="AC204" s="17">
        <v>187.25833173740523</v>
      </c>
      <c r="AD204" s="17">
        <v>178.48507684389867</v>
      </c>
      <c r="AE204" s="17">
        <v>172.01962473463857</v>
      </c>
      <c r="AF204" s="17">
        <v>160.16565928264663</v>
      </c>
      <c r="AG204" s="17">
        <v>151.73084808257693</v>
      </c>
    </row>
    <row r="205" spans="3:63" x14ac:dyDescent="0.2">
      <c r="C205" s="24" t="s">
        <v>271</v>
      </c>
      <c r="D205" s="11" t="s">
        <v>264</v>
      </c>
      <c r="E205" s="11"/>
      <c r="F205" s="17">
        <v>0</v>
      </c>
      <c r="G205" s="17">
        <v>-5.974407407644315</v>
      </c>
      <c r="H205" s="17">
        <v>-6.3265448257843833</v>
      </c>
      <c r="I205" s="17">
        <v>-16.246571550893357</v>
      </c>
      <c r="J205" s="17">
        <v>-12.575087759630893</v>
      </c>
      <c r="K205" s="17">
        <v>29.156659508118292</v>
      </c>
      <c r="L205" s="17">
        <v>30.0750026768212</v>
      </c>
      <c r="M205" s="17">
        <v>76.642277613856137</v>
      </c>
      <c r="N205" s="17">
        <v>297.86739018170903</v>
      </c>
      <c r="O205" s="17">
        <v>518.38106242293782</v>
      </c>
      <c r="P205" s="17">
        <v>727.91931819952902</v>
      </c>
      <c r="Q205" s="17">
        <v>942.8513012903793</v>
      </c>
      <c r="R205" s="17">
        <v>1183.9828057965985</v>
      </c>
      <c r="S205" s="17">
        <v>1459.8862180077203</v>
      </c>
      <c r="T205" s="17">
        <v>1705.9974106396094</v>
      </c>
      <c r="U205" s="17">
        <v>1982.3279001691037</v>
      </c>
      <c r="V205" s="17">
        <v>2217.251149856666</v>
      </c>
      <c r="W205" s="17">
        <v>2426.2836484005779</v>
      </c>
      <c r="X205" s="17">
        <v>2637.2792796651775</v>
      </c>
      <c r="Y205" s="17">
        <v>2822.8256278493891</v>
      </c>
      <c r="Z205" s="17">
        <v>3047.8838720639528</v>
      </c>
      <c r="AA205" s="17">
        <v>3230.0596673876134</v>
      </c>
      <c r="AB205" s="17">
        <v>3434.1242530088716</v>
      </c>
      <c r="AC205" s="17">
        <v>3621.3825847462767</v>
      </c>
      <c r="AD205" s="17">
        <v>3799.8676615901754</v>
      </c>
      <c r="AE205" s="17">
        <v>3971.8872863248139</v>
      </c>
      <c r="AF205" s="17">
        <v>4132.0529456074601</v>
      </c>
      <c r="AG205" s="17">
        <v>4283.7837936900369</v>
      </c>
    </row>
    <row r="206" spans="3:63" x14ac:dyDescent="0.2">
      <c r="C206" s="24" t="s">
        <v>272</v>
      </c>
      <c r="D206" s="11" t="s">
        <v>264</v>
      </c>
      <c r="E206" s="11"/>
      <c r="F206" s="140">
        <v>2800.9958908380358</v>
      </c>
      <c r="G206" s="140">
        <v>2800.9958908380358</v>
      </c>
      <c r="H206" s="140">
        <v>2800.9958908380358</v>
      </c>
      <c r="I206" s="140">
        <v>2800.9958908380358</v>
      </c>
      <c r="J206" s="140">
        <v>2800.9958908380358</v>
      </c>
      <c r="K206" s="140">
        <v>2800.9958908380358</v>
      </c>
      <c r="L206" s="140">
        <v>2800.9958908380358</v>
      </c>
      <c r="M206" s="140">
        <v>2800.9958908380358</v>
      </c>
      <c r="N206" s="140">
        <v>2800.9958908380358</v>
      </c>
      <c r="O206" s="140">
        <v>2800.9958908380358</v>
      </c>
      <c r="P206" s="140">
        <v>2800.9958908380358</v>
      </c>
      <c r="Q206" s="140">
        <v>2800.9958908380358</v>
      </c>
      <c r="R206" s="140">
        <v>2800.9958908380358</v>
      </c>
      <c r="S206" s="140">
        <v>2800.9958908380358</v>
      </c>
      <c r="T206" s="140">
        <v>2800.9958908380358</v>
      </c>
      <c r="U206" s="140">
        <v>2800.9958908380358</v>
      </c>
      <c r="V206" s="140">
        <v>2800.9958908380358</v>
      </c>
      <c r="W206" s="140">
        <v>2800.9958908380358</v>
      </c>
      <c r="X206" s="140">
        <v>2800.9958908380358</v>
      </c>
      <c r="Y206" s="140">
        <v>2800.9958908380358</v>
      </c>
      <c r="Z206" s="140">
        <v>2800.9958908380358</v>
      </c>
      <c r="AA206" s="140">
        <v>2800.9958908380358</v>
      </c>
      <c r="AB206" s="140">
        <v>2800.9958908380358</v>
      </c>
      <c r="AC206" s="140">
        <v>2800.9958908380358</v>
      </c>
      <c r="AD206" s="140">
        <v>2800.9958908380358</v>
      </c>
      <c r="AE206" s="140">
        <v>2800.9958908380358</v>
      </c>
      <c r="AF206" s="140">
        <v>2800.9958908380358</v>
      </c>
      <c r="AG206" s="140">
        <v>2800.9958908380358</v>
      </c>
    </row>
    <row r="207" spans="3:63" x14ac:dyDescent="0.2">
      <c r="C207" s="24" t="s">
        <v>266</v>
      </c>
      <c r="D207" s="11" t="s">
        <v>264</v>
      </c>
      <c r="E207" s="11"/>
      <c r="F207" s="17">
        <v>-2800.9958908380358</v>
      </c>
      <c r="G207" s="17">
        <v>-2806.9702982456802</v>
      </c>
      <c r="H207" s="17">
        <v>-2807.3224356638202</v>
      </c>
      <c r="I207" s="17">
        <v>-2817.2424623889292</v>
      </c>
      <c r="J207" s="17">
        <v>-2813.5709785976669</v>
      </c>
      <c r="K207" s="17">
        <v>-2771.8392313299178</v>
      </c>
      <c r="L207" s="17">
        <v>-2770.9208881612149</v>
      </c>
      <c r="M207" s="17">
        <v>-2724.3536132241798</v>
      </c>
      <c r="N207" s="17">
        <v>-2503.1285006563267</v>
      </c>
      <c r="O207" s="17">
        <v>-2282.6148284150981</v>
      </c>
      <c r="P207" s="17">
        <v>-2073.0765726385071</v>
      </c>
      <c r="Q207" s="17">
        <v>-1858.1445895476566</v>
      </c>
      <c r="R207" s="17">
        <v>-1617.0130850414373</v>
      </c>
      <c r="S207" s="17">
        <v>-1341.1096728303155</v>
      </c>
      <c r="T207" s="17">
        <v>-1094.9984801984265</v>
      </c>
      <c r="U207" s="17">
        <v>-818.66799066893213</v>
      </c>
      <c r="V207" s="17">
        <v>-583.74474098136989</v>
      </c>
      <c r="W207" s="17">
        <v>-374.71224243745792</v>
      </c>
      <c r="X207" s="17">
        <v>-163.71661117285839</v>
      </c>
      <c r="Y207" s="17">
        <v>21.829737011353245</v>
      </c>
      <c r="Z207" s="17">
        <v>246.88798122591697</v>
      </c>
      <c r="AA207" s="17">
        <v>429.0637765495776</v>
      </c>
      <c r="AB207" s="17">
        <v>633.12836217083577</v>
      </c>
      <c r="AC207" s="17">
        <v>820.38669390824089</v>
      </c>
      <c r="AD207" s="17">
        <v>998.87177075213958</v>
      </c>
      <c r="AE207" s="17">
        <v>1170.891395486778</v>
      </c>
      <c r="AF207" s="17">
        <v>1331.0570547694242</v>
      </c>
      <c r="AG207" s="17">
        <v>1482.787902852001</v>
      </c>
    </row>
    <row r="208" spans="3:63" x14ac:dyDescent="0.2">
      <c r="C208" s="24"/>
      <c r="D208" s="11"/>
      <c r="E208" s="11"/>
      <c r="F208" s="141">
        <v>0</v>
      </c>
      <c r="G208" s="141">
        <v>0</v>
      </c>
      <c r="H208" s="141">
        <v>0</v>
      </c>
      <c r="I208" s="141">
        <v>0</v>
      </c>
      <c r="J208" s="141">
        <v>0</v>
      </c>
      <c r="K208" s="141">
        <v>0</v>
      </c>
      <c r="L208" s="141">
        <v>0</v>
      </c>
      <c r="M208" s="141">
        <v>0</v>
      </c>
      <c r="N208" s="141">
        <v>0</v>
      </c>
      <c r="O208" s="141">
        <v>0</v>
      </c>
      <c r="P208" s="141">
        <v>0</v>
      </c>
      <c r="Q208" s="141">
        <v>0</v>
      </c>
      <c r="R208" s="141">
        <v>0</v>
      </c>
      <c r="S208" s="141">
        <v>0</v>
      </c>
      <c r="T208" s="141">
        <v>0</v>
      </c>
      <c r="U208" s="141">
        <v>0</v>
      </c>
      <c r="V208" s="141">
        <v>0</v>
      </c>
      <c r="W208" s="141">
        <v>0</v>
      </c>
      <c r="X208" s="141">
        <v>0</v>
      </c>
      <c r="Y208" s="141">
        <v>2042</v>
      </c>
      <c r="Z208" s="141">
        <v>0</v>
      </c>
      <c r="AA208" s="141">
        <v>0</v>
      </c>
      <c r="AB208" s="141">
        <v>0</v>
      </c>
      <c r="AC208" s="141">
        <v>0</v>
      </c>
      <c r="AD208" s="141">
        <v>0</v>
      </c>
      <c r="AE208" s="141">
        <v>0</v>
      </c>
      <c r="AF208" s="141">
        <v>0</v>
      </c>
      <c r="AG208" s="141">
        <v>0</v>
      </c>
    </row>
    <row r="209" spans="3:63" x14ac:dyDescent="0.2">
      <c r="C209" s="24"/>
      <c r="D209" s="11"/>
      <c r="E209" s="11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</row>
    <row r="210" spans="3:63" x14ac:dyDescent="0.2">
      <c r="C210" s="24" t="s">
        <v>267</v>
      </c>
      <c r="D210" s="11" t="s">
        <v>109</v>
      </c>
      <c r="E210" s="11"/>
      <c r="F210" s="141">
        <v>2042</v>
      </c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</row>
    <row r="211" spans="3:63" x14ac:dyDescent="0.2">
      <c r="C211" s="24"/>
      <c r="D211" s="11" t="s">
        <v>264</v>
      </c>
      <c r="E211" s="11"/>
      <c r="F211" s="17"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0</v>
      </c>
      <c r="T211" s="17">
        <v>0</v>
      </c>
      <c r="U211" s="17">
        <v>0</v>
      </c>
      <c r="V211" s="17">
        <v>0</v>
      </c>
      <c r="W211" s="17">
        <v>0</v>
      </c>
      <c r="X211" s="17">
        <v>0</v>
      </c>
      <c r="Y211" s="17">
        <v>4283.7837936900369</v>
      </c>
      <c r="Z211" s="17">
        <v>0</v>
      </c>
      <c r="AA211" s="17">
        <v>0</v>
      </c>
      <c r="AB211" s="17">
        <v>0</v>
      </c>
      <c r="AC211" s="17">
        <v>0</v>
      </c>
      <c r="AD211" s="17">
        <v>0</v>
      </c>
      <c r="AE211" s="17">
        <v>0</v>
      </c>
      <c r="AF211" s="17">
        <v>0</v>
      </c>
      <c r="AG211" s="17">
        <v>0</v>
      </c>
    </row>
    <row r="213" spans="3:63" ht="15.75" x14ac:dyDescent="0.25">
      <c r="C213" s="3" t="s">
        <v>275</v>
      </c>
      <c r="D213" s="3" t="s">
        <v>38</v>
      </c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</row>
    <row r="214" spans="3:63" x14ac:dyDescent="0.2">
      <c r="N214">
        <v>1</v>
      </c>
      <c r="O214">
        <v>2</v>
      </c>
      <c r="P214">
        <v>3</v>
      </c>
      <c r="Q214">
        <v>4</v>
      </c>
      <c r="R214">
        <v>5</v>
      </c>
      <c r="S214">
        <v>6</v>
      </c>
      <c r="T214">
        <v>7</v>
      </c>
      <c r="U214">
        <v>8</v>
      </c>
      <c r="V214">
        <v>9</v>
      </c>
      <c r="W214">
        <v>10</v>
      </c>
      <c r="X214">
        <v>11</v>
      </c>
      <c r="Y214">
        <v>12</v>
      </c>
      <c r="Z214">
        <v>13</v>
      </c>
      <c r="AA214">
        <v>14</v>
      </c>
      <c r="AB214">
        <v>15</v>
      </c>
      <c r="AC214">
        <v>16</v>
      </c>
      <c r="AD214">
        <v>17</v>
      </c>
      <c r="AE214">
        <v>18</v>
      </c>
      <c r="AF214">
        <v>19</v>
      </c>
      <c r="AG214">
        <v>20</v>
      </c>
      <c r="AH214">
        <v>21</v>
      </c>
      <c r="AI214">
        <v>22</v>
      </c>
      <c r="AJ214">
        <v>23</v>
      </c>
      <c r="AK214">
        <v>24</v>
      </c>
      <c r="AL214">
        <v>25</v>
      </c>
      <c r="AM214">
        <v>26</v>
      </c>
      <c r="AN214">
        <v>27</v>
      </c>
      <c r="AO214">
        <v>28</v>
      </c>
      <c r="AP214">
        <v>29</v>
      </c>
      <c r="AQ214">
        <v>30</v>
      </c>
      <c r="AR214">
        <v>31</v>
      </c>
      <c r="AS214">
        <v>32</v>
      </c>
      <c r="AT214">
        <v>33</v>
      </c>
      <c r="AU214">
        <v>34</v>
      </c>
      <c r="AV214">
        <v>35</v>
      </c>
      <c r="AW214">
        <v>36</v>
      </c>
      <c r="AX214">
        <v>37</v>
      </c>
      <c r="AY214">
        <v>38</v>
      </c>
      <c r="AZ214">
        <v>39</v>
      </c>
      <c r="BA214">
        <v>40</v>
      </c>
      <c r="BB214">
        <v>41</v>
      </c>
      <c r="BC214">
        <v>42</v>
      </c>
      <c r="BD214">
        <v>43</v>
      </c>
      <c r="BE214">
        <v>44</v>
      </c>
      <c r="BF214">
        <v>45</v>
      </c>
      <c r="BG214">
        <v>46</v>
      </c>
      <c r="BH214">
        <v>47</v>
      </c>
      <c r="BI214">
        <v>48</v>
      </c>
      <c r="BJ214">
        <v>49</v>
      </c>
      <c r="BK214">
        <v>50</v>
      </c>
    </row>
    <row r="215" spans="3:63" ht="15.75" x14ac:dyDescent="0.25">
      <c r="C215" s="8" t="s">
        <v>260</v>
      </c>
      <c r="D215" s="6" t="s">
        <v>239</v>
      </c>
      <c r="E215" s="137" t="s">
        <v>241</v>
      </c>
      <c r="F215" s="5">
        <v>2023</v>
      </c>
      <c r="G215" s="5">
        <v>2024</v>
      </c>
      <c r="H215" s="5">
        <v>2025</v>
      </c>
      <c r="I215" s="5">
        <v>2026</v>
      </c>
      <c r="J215" s="5">
        <v>2027</v>
      </c>
      <c r="K215" s="5">
        <v>2028</v>
      </c>
      <c r="L215" s="5">
        <v>2029</v>
      </c>
      <c r="M215" s="5">
        <v>2030</v>
      </c>
      <c r="N215" s="5">
        <v>2031</v>
      </c>
      <c r="O215" s="5">
        <v>2032</v>
      </c>
      <c r="P215" s="5">
        <v>2033</v>
      </c>
      <c r="Q215" s="5">
        <v>2034</v>
      </c>
      <c r="R215" s="5">
        <v>2035</v>
      </c>
      <c r="S215" s="5">
        <v>2036</v>
      </c>
      <c r="T215" s="5">
        <v>2037</v>
      </c>
      <c r="U215" s="5">
        <v>2038</v>
      </c>
      <c r="V215" s="5">
        <v>2039</v>
      </c>
      <c r="W215" s="5">
        <v>2040</v>
      </c>
      <c r="X215" s="5">
        <v>2041</v>
      </c>
      <c r="Y215" s="5">
        <v>2042</v>
      </c>
      <c r="Z215" s="5">
        <v>2043</v>
      </c>
      <c r="AA215" s="5">
        <v>2044</v>
      </c>
      <c r="AB215" s="5">
        <v>2045</v>
      </c>
      <c r="AC215" s="5">
        <v>2046</v>
      </c>
      <c r="AD215" s="5">
        <v>2047</v>
      </c>
      <c r="AE215" s="5">
        <v>2048</v>
      </c>
      <c r="AF215" s="5">
        <v>2049</v>
      </c>
      <c r="AG215" s="5">
        <v>2050</v>
      </c>
      <c r="AH215" s="5">
        <v>2051</v>
      </c>
      <c r="AI215" s="5">
        <v>2052</v>
      </c>
      <c r="AJ215" s="5">
        <v>2053</v>
      </c>
      <c r="AK215" s="5">
        <v>2054</v>
      </c>
      <c r="AL215" s="5">
        <v>2055</v>
      </c>
      <c r="AM215" s="5">
        <v>2056</v>
      </c>
      <c r="AN215" s="5">
        <v>2057</v>
      </c>
      <c r="AO215" s="5">
        <v>2058</v>
      </c>
      <c r="AP215" s="5">
        <v>2059</v>
      </c>
      <c r="AQ215" s="5">
        <v>2060</v>
      </c>
      <c r="AR215" s="5">
        <v>2061</v>
      </c>
      <c r="AS215" s="5">
        <v>2062</v>
      </c>
      <c r="AT215" s="5">
        <v>2063</v>
      </c>
      <c r="AU215" s="5">
        <v>2064</v>
      </c>
      <c r="AV215" s="5">
        <v>2065</v>
      </c>
      <c r="AW215" s="5">
        <v>2066</v>
      </c>
      <c r="AX215" s="5">
        <v>2067</v>
      </c>
      <c r="AY215" s="5">
        <v>2068</v>
      </c>
      <c r="AZ215" s="5">
        <v>2069</v>
      </c>
      <c r="BA215" s="5">
        <v>2070</v>
      </c>
      <c r="BB215" s="5">
        <v>2071</v>
      </c>
      <c r="BC215" s="5">
        <v>2072</v>
      </c>
      <c r="BD215" s="5">
        <v>2073</v>
      </c>
      <c r="BE215" s="5">
        <v>2074</v>
      </c>
      <c r="BF215" s="5">
        <v>2075</v>
      </c>
      <c r="BG215" s="5">
        <v>2076</v>
      </c>
      <c r="BH215" s="5">
        <v>2077</v>
      </c>
      <c r="BI215" s="5">
        <v>2078</v>
      </c>
      <c r="BJ215" s="5">
        <v>2079</v>
      </c>
      <c r="BK215" s="5">
        <v>2080</v>
      </c>
    </row>
    <row r="216" spans="3:63" x14ac:dyDescent="0.2">
      <c r="C216" s="24" t="s">
        <v>261</v>
      </c>
      <c r="D216" s="11" t="s">
        <v>229</v>
      </c>
      <c r="E216" s="19">
        <v>2481.5886116469951</v>
      </c>
      <c r="F216" s="17">
        <v>-25.043347733155272</v>
      </c>
      <c r="G216" s="17">
        <v>-49.434807766226065</v>
      </c>
      <c r="H216" s="17">
        <v>-273.62101128625807</v>
      </c>
      <c r="I216" s="17">
        <v>-266.46774131263959</v>
      </c>
      <c r="J216" s="17">
        <v>-733.28566369047803</v>
      </c>
      <c r="K216" s="17">
        <v>-1438.155978348969</v>
      </c>
      <c r="L216" s="17">
        <v>-690.8856928735978</v>
      </c>
      <c r="M216" s="17">
        <v>-34.972189709456046</v>
      </c>
      <c r="N216" s="17">
        <v>0</v>
      </c>
      <c r="O216" s="17">
        <v>0</v>
      </c>
      <c r="P216" s="17">
        <v>0</v>
      </c>
      <c r="Q216" s="17">
        <v>0</v>
      </c>
      <c r="R216" s="17">
        <v>0</v>
      </c>
      <c r="S216" s="17">
        <v>0</v>
      </c>
      <c r="T216" s="17">
        <v>0</v>
      </c>
      <c r="U216" s="17">
        <v>0</v>
      </c>
      <c r="V216" s="17">
        <v>0</v>
      </c>
      <c r="W216" s="17">
        <v>0</v>
      </c>
      <c r="X216" s="17">
        <v>0</v>
      </c>
      <c r="Y216" s="17">
        <v>0</v>
      </c>
      <c r="Z216" s="17">
        <v>0</v>
      </c>
      <c r="AA216" s="17">
        <v>0</v>
      </c>
      <c r="AB216" s="17">
        <v>0</v>
      </c>
      <c r="AC216" s="17">
        <v>0</v>
      </c>
      <c r="AD216" s="17">
        <v>0</v>
      </c>
      <c r="AE216" s="17">
        <v>0</v>
      </c>
      <c r="AF216" s="17">
        <v>0</v>
      </c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  <c r="BA216" s="17"/>
      <c r="BB216" s="17"/>
      <c r="BC216" s="17"/>
      <c r="BD216" s="17"/>
      <c r="BE216" s="17"/>
      <c r="BF216" s="17"/>
      <c r="BG216" s="17"/>
      <c r="BH216" s="17"/>
      <c r="BI216" s="17"/>
      <c r="BJ216" s="17"/>
      <c r="BK216" s="17"/>
    </row>
    <row r="217" spans="3:63" x14ac:dyDescent="0.2">
      <c r="C217" s="24" t="s">
        <v>186</v>
      </c>
      <c r="D217" s="11" t="s">
        <v>229</v>
      </c>
      <c r="E217" s="19">
        <v>393.77018441445568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-37.654689575297311</v>
      </c>
      <c r="O217" s="17">
        <v>-37.654689575297311</v>
      </c>
      <c r="P217" s="17">
        <v>-37.654689575297311</v>
      </c>
      <c r="Q217" s="17">
        <v>-37.654689575297311</v>
      </c>
      <c r="R217" s="17">
        <v>-37.654689575297311</v>
      </c>
      <c r="S217" s="17">
        <v>-37.654689575297311</v>
      </c>
      <c r="T217" s="17">
        <v>-37.654689575297311</v>
      </c>
      <c r="U217" s="17">
        <v>-37.654689575297311</v>
      </c>
      <c r="V217" s="17">
        <v>-37.654689575297311</v>
      </c>
      <c r="W217" s="17">
        <v>-37.654689575297311</v>
      </c>
      <c r="X217" s="17">
        <v>-37.654689575297311</v>
      </c>
      <c r="Y217" s="17">
        <v>-37.654689575297311</v>
      </c>
      <c r="Z217" s="17">
        <v>-37.654689575297311</v>
      </c>
      <c r="AA217" s="17">
        <v>-37.654689575297311</v>
      </c>
      <c r="AB217" s="17">
        <v>-37.654689575297311</v>
      </c>
      <c r="AC217" s="17">
        <v>-37.654689575297311</v>
      </c>
      <c r="AD217" s="17">
        <v>-37.654689575297311</v>
      </c>
      <c r="AE217" s="17">
        <v>-37.654689575297311</v>
      </c>
      <c r="AF217" s="17">
        <v>-37.654689575297311</v>
      </c>
      <c r="AG217" s="17">
        <v>-37.654689575297311</v>
      </c>
      <c r="AH217" s="17">
        <v>-37.654689575297311</v>
      </c>
      <c r="AI217" s="17">
        <v>-37.654689575297311</v>
      </c>
      <c r="AJ217" s="17">
        <v>-37.654689575297311</v>
      </c>
      <c r="AK217" s="17">
        <v>-37.654689575297311</v>
      </c>
      <c r="AL217" s="17">
        <v>-37.654689575297311</v>
      </c>
      <c r="AM217" s="17">
        <v>-37.654689575297311</v>
      </c>
      <c r="AN217" s="17">
        <v>-37.654689575297311</v>
      </c>
      <c r="AO217" s="17">
        <v>-37.654689575297311</v>
      </c>
      <c r="AP217" s="17">
        <v>-37.654689575297311</v>
      </c>
      <c r="AQ217" s="17">
        <v>-37.654689575297311</v>
      </c>
      <c r="AR217" s="17">
        <v>-37.654689575297311</v>
      </c>
      <c r="AS217" s="17">
        <v>-37.654689575297311</v>
      </c>
      <c r="AT217" s="17">
        <v>-37.654689575297311</v>
      </c>
      <c r="AU217" s="17">
        <v>-37.654689575297311</v>
      </c>
      <c r="AV217" s="17">
        <v>-37.654689575297311</v>
      </c>
      <c r="AW217" s="17">
        <v>-37.654689575297311</v>
      </c>
      <c r="AX217" s="17">
        <v>-37.654689575297311</v>
      </c>
      <c r="AY217" s="17">
        <v>-37.654689575297311</v>
      </c>
      <c r="AZ217" s="17">
        <v>-37.654689575297311</v>
      </c>
      <c r="BA217" s="17">
        <v>-37.654689575297311</v>
      </c>
      <c r="BB217" s="17">
        <v>-37.654689575297311</v>
      </c>
      <c r="BC217" s="17">
        <v>-37.654689575297311</v>
      </c>
      <c r="BD217" s="17">
        <v>-37.654689575297311</v>
      </c>
      <c r="BE217" s="17">
        <v>-37.654689575297311</v>
      </c>
      <c r="BF217" s="17">
        <v>-37.654689575297311</v>
      </c>
      <c r="BG217" s="17">
        <v>-37.654689575297311</v>
      </c>
      <c r="BH217" s="17">
        <v>-37.654689575297311</v>
      </c>
      <c r="BI217" s="17">
        <v>-37.654689575297311</v>
      </c>
      <c r="BJ217" s="17">
        <v>-37.654689575297311</v>
      </c>
      <c r="BK217" s="17">
        <v>-37.654689575297311</v>
      </c>
    </row>
    <row r="219" spans="3:63" ht="15.75" x14ac:dyDescent="0.25">
      <c r="C219" s="8" t="s">
        <v>262</v>
      </c>
      <c r="D219" s="6" t="s">
        <v>239</v>
      </c>
      <c r="E219" s="6"/>
      <c r="F219" s="5">
        <v>2023</v>
      </c>
      <c r="G219" s="5">
        <v>2024</v>
      </c>
      <c r="H219" s="5">
        <v>2025</v>
      </c>
      <c r="I219" s="5">
        <v>2026</v>
      </c>
      <c r="J219" s="5">
        <v>2027</v>
      </c>
      <c r="K219" s="5">
        <v>2028</v>
      </c>
      <c r="L219" s="5">
        <v>2029</v>
      </c>
      <c r="M219" s="5">
        <v>2030</v>
      </c>
      <c r="N219" s="5">
        <v>2031</v>
      </c>
      <c r="O219" s="5">
        <v>2032</v>
      </c>
      <c r="P219" s="5">
        <v>2033</v>
      </c>
      <c r="Q219" s="5">
        <v>2034</v>
      </c>
      <c r="R219" s="5">
        <v>2035</v>
      </c>
      <c r="S219" s="5">
        <v>2036</v>
      </c>
      <c r="T219" s="5">
        <v>2037</v>
      </c>
      <c r="U219" s="5">
        <v>2038</v>
      </c>
      <c r="V219" s="5">
        <v>2039</v>
      </c>
      <c r="W219" s="5">
        <v>2040</v>
      </c>
      <c r="X219" s="5">
        <v>2041</v>
      </c>
      <c r="Y219" s="5">
        <v>2042</v>
      </c>
      <c r="Z219" s="5">
        <v>2043</v>
      </c>
      <c r="AA219" s="5">
        <v>2044</v>
      </c>
      <c r="AB219" s="5">
        <v>2045</v>
      </c>
      <c r="AC219" s="5">
        <v>2046</v>
      </c>
      <c r="AD219" s="5">
        <v>2047</v>
      </c>
      <c r="AE219" s="5">
        <v>2048</v>
      </c>
      <c r="AF219" s="5">
        <v>2049</v>
      </c>
      <c r="AG219" s="5">
        <v>2050</v>
      </c>
    </row>
    <row r="220" spans="3:63" x14ac:dyDescent="0.2">
      <c r="C220" s="24" t="s">
        <v>270</v>
      </c>
      <c r="D220" s="11" t="s">
        <v>229</v>
      </c>
      <c r="E220" s="11"/>
      <c r="F220" s="17">
        <v>0</v>
      </c>
      <c r="G220" s="17">
        <v>-5.7478883923353878</v>
      </c>
      <c r="H220" s="17">
        <v>8.6498509653144831E-2</v>
      </c>
      <c r="I220" s="17">
        <v>-9.9972081227839702</v>
      </c>
      <c r="J220" s="17">
        <v>1.8580675064344334</v>
      </c>
      <c r="K220" s="17">
        <v>40.984537141254471</v>
      </c>
      <c r="L220" s="17">
        <v>2.0973279205201454</v>
      </c>
      <c r="M220" s="17">
        <v>45.070085403390351</v>
      </c>
      <c r="N220" s="17">
        <v>220.44242876528472</v>
      </c>
      <c r="O220" s="17">
        <v>221.41778348257165</v>
      </c>
      <c r="P220" s="17">
        <v>211.5181396284041</v>
      </c>
      <c r="Q220" s="17">
        <v>217.53279717391572</v>
      </c>
      <c r="R220" s="17">
        <v>245.63499841083873</v>
      </c>
      <c r="S220" s="17">
        <v>278.58193716795387</v>
      </c>
      <c r="T220" s="17">
        <v>248.5465910278632</v>
      </c>
      <c r="U220" s="17">
        <v>281.04313919075395</v>
      </c>
      <c r="V220" s="17">
        <v>238.64509578831615</v>
      </c>
      <c r="W220" s="17">
        <v>216.11959087135511</v>
      </c>
      <c r="X220" s="17">
        <v>214.47204184110021</v>
      </c>
      <c r="Y220" s="17">
        <v>191.03732877962631</v>
      </c>
      <c r="Z220" s="17">
        <v>229.36808575493177</v>
      </c>
      <c r="AA220" s="17">
        <v>186.41516147926257</v>
      </c>
      <c r="AB220" s="17">
        <v>207.31245974034232</v>
      </c>
      <c r="AC220" s="17">
        <v>190.7113011138089</v>
      </c>
      <c r="AD220" s="17">
        <v>182.82960079868511</v>
      </c>
      <c r="AE220" s="17">
        <v>176.56382070350693</v>
      </c>
      <c r="AF220" s="17">
        <v>163.90076493963221</v>
      </c>
      <c r="AG220" s="17">
        <v>155.66546924263142</v>
      </c>
    </row>
    <row r="221" spans="3:63" x14ac:dyDescent="0.2">
      <c r="C221" s="24" t="s">
        <v>271</v>
      </c>
      <c r="D221" s="11" t="s">
        <v>229</v>
      </c>
      <c r="E221" s="11"/>
      <c r="F221" s="17">
        <v>0</v>
      </c>
      <c r="G221" s="17">
        <v>-5.7478883923353878</v>
      </c>
      <c r="H221" s="17">
        <v>-5.6613898826822426</v>
      </c>
      <c r="I221" s="17">
        <v>-15.658598005466214</v>
      </c>
      <c r="J221" s="17">
        <v>-13.80053049903178</v>
      </c>
      <c r="K221" s="17">
        <v>27.184006642222691</v>
      </c>
      <c r="L221" s="17">
        <v>29.281334562742835</v>
      </c>
      <c r="M221" s="17">
        <v>74.351419966133193</v>
      </c>
      <c r="N221" s="17">
        <v>294.79384873141794</v>
      </c>
      <c r="O221" s="17">
        <v>516.21163221398956</v>
      </c>
      <c r="P221" s="17">
        <v>727.72977184239369</v>
      </c>
      <c r="Q221" s="17">
        <v>945.26256901630939</v>
      </c>
      <c r="R221" s="17">
        <v>1190.897567427148</v>
      </c>
      <c r="S221" s="17">
        <v>1469.4795045951018</v>
      </c>
      <c r="T221" s="17">
        <v>1718.0260956229649</v>
      </c>
      <c r="U221" s="17">
        <v>1999.0692348137188</v>
      </c>
      <c r="V221" s="17">
        <v>2237.7143306020348</v>
      </c>
      <c r="W221" s="17">
        <v>2453.8339214733901</v>
      </c>
      <c r="X221" s="17">
        <v>2668.3059633144903</v>
      </c>
      <c r="Y221" s="17">
        <v>2859.3432920941168</v>
      </c>
      <c r="Z221" s="17">
        <v>3088.7113778490484</v>
      </c>
      <c r="AA221" s="17">
        <v>3275.1265393283111</v>
      </c>
      <c r="AB221" s="17">
        <v>3482.4389990686532</v>
      </c>
      <c r="AC221" s="17">
        <v>3673.1503001824622</v>
      </c>
      <c r="AD221" s="17">
        <v>3855.9799009811472</v>
      </c>
      <c r="AE221" s="17">
        <v>4032.543721684654</v>
      </c>
      <c r="AF221" s="17">
        <v>4196.4444866242866</v>
      </c>
      <c r="AG221" s="17">
        <v>4352.1099558669184</v>
      </c>
    </row>
    <row r="222" spans="3:63" x14ac:dyDescent="0.2">
      <c r="C222" s="24" t="s">
        <v>272</v>
      </c>
      <c r="D222" s="11" t="s">
        <v>229</v>
      </c>
      <c r="E222" s="11"/>
      <c r="F222" s="140">
        <v>2875.3587960614509</v>
      </c>
      <c r="G222" s="140">
        <v>2875.3587960614509</v>
      </c>
      <c r="H222" s="140">
        <v>2875.3587960614509</v>
      </c>
      <c r="I222" s="140">
        <v>2875.3587960614509</v>
      </c>
      <c r="J222" s="140">
        <v>2875.3587960614509</v>
      </c>
      <c r="K222" s="140">
        <v>2875.3587960614509</v>
      </c>
      <c r="L222" s="140">
        <v>2875.3587960614509</v>
      </c>
      <c r="M222" s="140">
        <v>2875.3587960614509</v>
      </c>
      <c r="N222" s="140">
        <v>2875.3587960614509</v>
      </c>
      <c r="O222" s="140">
        <v>2875.3587960614509</v>
      </c>
      <c r="P222" s="140">
        <v>2875.3587960614509</v>
      </c>
      <c r="Q222" s="140">
        <v>2875.3587960614509</v>
      </c>
      <c r="R222" s="140">
        <v>2875.3587960614509</v>
      </c>
      <c r="S222" s="140">
        <v>2875.3587960614509</v>
      </c>
      <c r="T222" s="140">
        <v>2875.3587960614509</v>
      </c>
      <c r="U222" s="140">
        <v>2875.3587960614509</v>
      </c>
      <c r="V222" s="140">
        <v>2875.3587960614509</v>
      </c>
      <c r="W222" s="140">
        <v>2875.3587960614509</v>
      </c>
      <c r="X222" s="140">
        <v>2875.3587960614509</v>
      </c>
      <c r="Y222" s="140">
        <v>2875.3587960614509</v>
      </c>
      <c r="Z222" s="140">
        <v>2875.3587960614509</v>
      </c>
      <c r="AA222" s="140">
        <v>2875.3587960614509</v>
      </c>
      <c r="AB222" s="140">
        <v>2875.3587960614509</v>
      </c>
      <c r="AC222" s="140">
        <v>2875.3587960614509</v>
      </c>
      <c r="AD222" s="140">
        <v>2875.3587960614509</v>
      </c>
      <c r="AE222" s="140">
        <v>2875.3587960614509</v>
      </c>
      <c r="AF222" s="140">
        <v>2875.3587960614509</v>
      </c>
      <c r="AG222" s="140">
        <v>2875.3587960614509</v>
      </c>
    </row>
    <row r="223" spans="3:63" x14ac:dyDescent="0.2">
      <c r="C223" s="24" t="s">
        <v>266</v>
      </c>
      <c r="D223" s="11" t="s">
        <v>229</v>
      </c>
      <c r="E223" s="11"/>
      <c r="F223" s="17">
        <v>-2875.3587960614509</v>
      </c>
      <c r="G223" s="17">
        <v>-2881.1066844537863</v>
      </c>
      <c r="H223" s="17">
        <v>-2881.0201859441331</v>
      </c>
      <c r="I223" s="17">
        <v>-2891.0173940669169</v>
      </c>
      <c r="J223" s="17">
        <v>-2889.1593265604829</v>
      </c>
      <c r="K223" s="17">
        <v>-2848.1747894192281</v>
      </c>
      <c r="L223" s="17">
        <v>-2846.0774614987081</v>
      </c>
      <c r="M223" s="17">
        <v>-2801.0073760953178</v>
      </c>
      <c r="N223" s="17">
        <v>-2580.5649473300327</v>
      </c>
      <c r="O223" s="17">
        <v>-2359.1471638474613</v>
      </c>
      <c r="P223" s="17">
        <v>-2147.6290242190571</v>
      </c>
      <c r="Q223" s="17">
        <v>-1930.0962270451414</v>
      </c>
      <c r="R223" s="17">
        <v>-1684.4612286343029</v>
      </c>
      <c r="S223" s="17">
        <v>-1405.8792914663491</v>
      </c>
      <c r="T223" s="17">
        <v>-1157.332700438486</v>
      </c>
      <c r="U223" s="17">
        <v>-876.28956124773208</v>
      </c>
      <c r="V223" s="17">
        <v>-637.6444654594161</v>
      </c>
      <c r="W223" s="17">
        <v>-421.52487458806081</v>
      </c>
      <c r="X223" s="17">
        <v>-207.05283274696058</v>
      </c>
      <c r="Y223" s="17">
        <v>-16.015503967334098</v>
      </c>
      <c r="Z223" s="17">
        <v>213.3525817875975</v>
      </c>
      <c r="AA223" s="17">
        <v>399.76774326686018</v>
      </c>
      <c r="AB223" s="17">
        <v>607.08020300720227</v>
      </c>
      <c r="AC223" s="17">
        <v>797.79150412101126</v>
      </c>
      <c r="AD223" s="17">
        <v>980.62110491969634</v>
      </c>
      <c r="AE223" s="17">
        <v>1157.1849256232031</v>
      </c>
      <c r="AF223" s="17">
        <v>1321.0856905628357</v>
      </c>
      <c r="AG223" s="17">
        <v>1476.7511598054675</v>
      </c>
    </row>
    <row r="224" spans="3:63" x14ac:dyDescent="0.2">
      <c r="C224" s="24"/>
      <c r="D224" s="11"/>
      <c r="E224" s="11"/>
      <c r="F224" s="141">
        <v>0</v>
      </c>
      <c r="G224" s="141">
        <v>0</v>
      </c>
      <c r="H224" s="141">
        <v>0</v>
      </c>
      <c r="I224" s="141">
        <v>0</v>
      </c>
      <c r="J224" s="141">
        <v>0</v>
      </c>
      <c r="K224" s="141">
        <v>0</v>
      </c>
      <c r="L224" s="141">
        <v>0</v>
      </c>
      <c r="M224" s="141">
        <v>0</v>
      </c>
      <c r="N224" s="141">
        <v>0</v>
      </c>
      <c r="O224" s="141">
        <v>0</v>
      </c>
      <c r="P224" s="141">
        <v>0</v>
      </c>
      <c r="Q224" s="141">
        <v>0</v>
      </c>
      <c r="R224" s="141">
        <v>0</v>
      </c>
      <c r="S224" s="141">
        <v>0</v>
      </c>
      <c r="T224" s="141">
        <v>0</v>
      </c>
      <c r="U224" s="141">
        <v>0</v>
      </c>
      <c r="V224" s="141">
        <v>0</v>
      </c>
      <c r="W224" s="141">
        <v>0</v>
      </c>
      <c r="X224" s="141">
        <v>0</v>
      </c>
      <c r="Y224" s="141">
        <v>0</v>
      </c>
      <c r="Z224" s="141">
        <v>2043</v>
      </c>
      <c r="AA224" s="141">
        <v>0</v>
      </c>
      <c r="AB224" s="141">
        <v>0</v>
      </c>
      <c r="AC224" s="141">
        <v>0</v>
      </c>
      <c r="AD224" s="141">
        <v>0</v>
      </c>
      <c r="AE224" s="141">
        <v>0</v>
      </c>
      <c r="AF224" s="141">
        <v>0</v>
      </c>
      <c r="AG224" s="141">
        <v>0</v>
      </c>
    </row>
    <row r="225" spans="3:33" x14ac:dyDescent="0.2">
      <c r="C225" s="24"/>
      <c r="D225" s="11"/>
      <c r="E225" s="11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</row>
    <row r="226" spans="3:33" x14ac:dyDescent="0.2">
      <c r="C226" s="24" t="s">
        <v>267</v>
      </c>
      <c r="D226" s="11" t="s">
        <v>109</v>
      </c>
      <c r="E226" s="11"/>
      <c r="F226" s="141">
        <v>2043</v>
      </c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</row>
    <row r="227" spans="3:33" x14ac:dyDescent="0.2">
      <c r="C227" s="24"/>
      <c r="D227" s="11" t="s">
        <v>229</v>
      </c>
      <c r="E227" s="11"/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4352.1099558669184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954CC-585F-46D7-8784-C9436CBB46BA}">
  <sheetPr codeName="Sheet13">
    <tabColor theme="4"/>
  </sheetPr>
  <dimension ref="A1:BS120"/>
  <sheetViews>
    <sheetView workbookViewId="0">
      <selection activeCell="J8" sqref="J8"/>
    </sheetView>
  </sheetViews>
  <sheetFormatPr defaultRowHeight="15" x14ac:dyDescent="0.2"/>
  <cols>
    <col min="1" max="1" width="12.44140625" bestFit="1" customWidth="1"/>
    <col min="2" max="2" width="17" customWidth="1"/>
    <col min="3" max="3" width="33.44140625" style="26" customWidth="1"/>
    <col min="4" max="4" width="13" bestFit="1" customWidth="1"/>
    <col min="5" max="5" width="15.109375" customWidth="1"/>
    <col min="6" max="6" width="12.5546875" customWidth="1"/>
    <col min="7" max="7" width="13.109375" customWidth="1"/>
    <col min="8" max="19" width="11.5546875" customWidth="1"/>
    <col min="20" max="20" width="14.109375" customWidth="1"/>
    <col min="21" max="21" width="13.6640625" customWidth="1"/>
    <col min="22" max="29" width="11.5546875" customWidth="1"/>
    <col min="30" max="30" width="13.109375" customWidth="1"/>
    <col min="31" max="32" width="11.5546875" customWidth="1"/>
    <col min="33" max="33" width="14.109375" customWidth="1"/>
    <col min="34" max="34" width="14.109375" bestFit="1" customWidth="1"/>
    <col min="35" max="35" width="19.109375" bestFit="1" customWidth="1"/>
    <col min="36" max="36" width="15.88671875" bestFit="1" customWidth="1"/>
    <col min="37" max="38" width="14.109375" bestFit="1" customWidth="1"/>
    <col min="39" max="56" width="13.6640625" bestFit="1" customWidth="1"/>
    <col min="57" max="57" width="13" bestFit="1" customWidth="1"/>
    <col min="59" max="59" width="13.44140625" bestFit="1" customWidth="1"/>
  </cols>
  <sheetData>
    <row r="1" spans="1:33" ht="18" x14ac:dyDescent="0.25">
      <c r="A1" s="2" t="s">
        <v>25</v>
      </c>
    </row>
    <row r="2" spans="1:33" ht="15.75" x14ac:dyDescent="0.25">
      <c r="A2" t="s">
        <v>234</v>
      </c>
      <c r="E2" s="50"/>
      <c r="F2" s="49"/>
      <c r="G2" s="49"/>
    </row>
    <row r="3" spans="1:33" ht="15.75" x14ac:dyDescent="0.25">
      <c r="E3" s="51"/>
      <c r="F3" s="46"/>
      <c r="G3" s="46"/>
    </row>
    <row r="4" spans="1:33" ht="20.25" x14ac:dyDescent="0.3">
      <c r="B4" s="4" t="s">
        <v>276</v>
      </c>
      <c r="C4" s="4"/>
      <c r="D4" s="4"/>
      <c r="E4" s="4"/>
      <c r="F4" s="4"/>
      <c r="G4" s="4"/>
    </row>
    <row r="5" spans="1:33" ht="15.75" x14ac:dyDescent="0.25">
      <c r="E5" s="51"/>
      <c r="F5" s="46"/>
      <c r="G5" s="46"/>
    </row>
    <row r="6" spans="1:33" ht="15.75" x14ac:dyDescent="0.25">
      <c r="B6" s="36" t="s">
        <v>10</v>
      </c>
      <c r="C6" s="12"/>
      <c r="D6" s="12"/>
      <c r="E6" s="63"/>
      <c r="F6" s="63"/>
      <c r="G6" s="63"/>
    </row>
    <row r="7" spans="1:33" ht="15.75" x14ac:dyDescent="0.25">
      <c r="B7" s="5" t="s">
        <v>11</v>
      </c>
      <c r="C7" s="5"/>
      <c r="D7" s="6" t="s">
        <v>12</v>
      </c>
      <c r="E7" s="6" t="s">
        <v>32</v>
      </c>
      <c r="F7" s="6" t="s">
        <v>34</v>
      </c>
      <c r="G7" s="6" t="s">
        <v>35</v>
      </c>
    </row>
    <row r="8" spans="1:33" x14ac:dyDescent="0.2">
      <c r="B8" s="7" t="s">
        <v>277</v>
      </c>
      <c r="C8" s="7"/>
      <c r="D8" s="11" t="s">
        <v>20</v>
      </c>
      <c r="E8" s="155">
        <v>0.52</v>
      </c>
      <c r="F8" s="155">
        <v>0.3</v>
      </c>
      <c r="G8" s="155">
        <v>0.18000000000000002</v>
      </c>
    </row>
    <row r="9" spans="1:33" x14ac:dyDescent="0.2">
      <c r="E9" s="9"/>
      <c r="F9" s="9"/>
      <c r="G9" s="9"/>
    </row>
    <row r="10" spans="1:33" ht="15.75" x14ac:dyDescent="0.25">
      <c r="E10" s="51"/>
      <c r="F10" s="46"/>
      <c r="G10" s="46"/>
    </row>
    <row r="11" spans="1:33" ht="20.25" x14ac:dyDescent="0.3">
      <c r="B11" s="4" t="s">
        <v>237</v>
      </c>
      <c r="C11" s="27"/>
      <c r="D11" s="37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</row>
    <row r="12" spans="1:33" x14ac:dyDescent="0.2">
      <c r="D12" s="9"/>
      <c r="E12" s="46"/>
      <c r="F12" s="94"/>
    </row>
    <row r="13" spans="1:33" ht="15.75" x14ac:dyDescent="0.25">
      <c r="B13" s="3" t="s">
        <v>238</v>
      </c>
      <c r="C13" s="25"/>
      <c r="D13" s="10"/>
      <c r="E13" s="10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</row>
    <row r="14" spans="1:33" ht="15.75" x14ac:dyDescent="0.25">
      <c r="B14" s="5" t="s">
        <v>114</v>
      </c>
      <c r="C14" s="8"/>
      <c r="D14" s="6" t="s">
        <v>239</v>
      </c>
      <c r="E14" s="6" t="s">
        <v>48</v>
      </c>
      <c r="F14" s="13">
        <v>2023</v>
      </c>
      <c r="G14" s="13">
        <v>2024</v>
      </c>
      <c r="H14" s="13">
        <v>2025</v>
      </c>
      <c r="I14" s="13">
        <v>2026</v>
      </c>
      <c r="J14" s="13">
        <v>2027</v>
      </c>
      <c r="K14" s="13">
        <v>2028</v>
      </c>
      <c r="L14" s="13">
        <v>2029</v>
      </c>
      <c r="M14" s="13">
        <v>2030</v>
      </c>
      <c r="N14" s="13">
        <v>2031</v>
      </c>
      <c r="O14" s="13">
        <v>2032</v>
      </c>
      <c r="P14" s="13">
        <v>2033</v>
      </c>
      <c r="Q14" s="13">
        <v>2034</v>
      </c>
      <c r="R14" s="13">
        <v>2035</v>
      </c>
      <c r="S14" s="13">
        <v>2036</v>
      </c>
      <c r="T14" s="13">
        <v>2037</v>
      </c>
      <c r="U14" s="13">
        <v>2038</v>
      </c>
      <c r="V14" s="13">
        <v>2039</v>
      </c>
      <c r="W14" s="13">
        <v>2040</v>
      </c>
      <c r="X14" s="13">
        <v>2041</v>
      </c>
      <c r="Y14" s="13">
        <v>2042</v>
      </c>
      <c r="Z14" s="13">
        <v>2043</v>
      </c>
      <c r="AA14" s="13">
        <v>2044</v>
      </c>
      <c r="AB14" s="13">
        <v>2045</v>
      </c>
      <c r="AC14" s="13">
        <v>2046</v>
      </c>
      <c r="AD14" s="13">
        <v>2047</v>
      </c>
      <c r="AE14" s="13">
        <v>2048</v>
      </c>
      <c r="AF14" s="13">
        <v>2049</v>
      </c>
      <c r="AG14" s="13">
        <v>2050</v>
      </c>
    </row>
    <row r="15" spans="1:33" x14ac:dyDescent="0.2">
      <c r="B15" s="14" t="s">
        <v>37</v>
      </c>
      <c r="C15" s="52" t="s">
        <v>119</v>
      </c>
      <c r="D15" s="11" t="s">
        <v>229</v>
      </c>
      <c r="E15" s="23">
        <v>1374002649.4773383</v>
      </c>
      <c r="F15" s="22">
        <v>-55586924.28411372</v>
      </c>
      <c r="G15" s="22">
        <v>-167136896.1258468</v>
      </c>
      <c r="H15" s="22">
        <v>-260436958.39267719</v>
      </c>
      <c r="I15" s="22">
        <v>-235898185.13583347</v>
      </c>
      <c r="J15" s="22">
        <v>-201367923.80895805</v>
      </c>
      <c r="K15" s="22">
        <v>-485514757.20172918</v>
      </c>
      <c r="L15" s="22">
        <v>-817543007.52203453</v>
      </c>
      <c r="M15" s="22">
        <v>-298506998.7451601</v>
      </c>
      <c r="N15" s="22">
        <v>119788397.62457627</v>
      </c>
      <c r="O15" s="22">
        <v>174507319.71923938</v>
      </c>
      <c r="P15" s="22">
        <v>179986550.09185562</v>
      </c>
      <c r="Q15" s="22">
        <v>216917579.06066012</v>
      </c>
      <c r="R15" s="22">
        <v>61076468.513845995</v>
      </c>
      <c r="S15" s="22">
        <v>-132904987.32525104</v>
      </c>
      <c r="T15" s="22">
        <v>82973636.001267239</v>
      </c>
      <c r="U15" s="22">
        <v>257874274.55509296</v>
      </c>
      <c r="V15" s="22">
        <v>316473915.39560425</v>
      </c>
      <c r="W15" s="22">
        <v>393766461.45336479</v>
      </c>
      <c r="X15" s="22">
        <v>473740331.84871066</v>
      </c>
      <c r="Y15" s="22">
        <v>523772045.09900552</v>
      </c>
      <c r="Z15" s="22">
        <v>667614376.49717188</v>
      </c>
      <c r="AA15" s="22">
        <v>583022491.41403985</v>
      </c>
      <c r="AB15" s="22">
        <v>611644403.49597335</v>
      </c>
      <c r="AC15" s="22">
        <v>705653469.363078</v>
      </c>
      <c r="AD15" s="22">
        <v>873784758.40497136</v>
      </c>
      <c r="AE15" s="22">
        <v>945560720.77315724</v>
      </c>
      <c r="AF15" s="22">
        <v>1006012325.2629834</v>
      </c>
      <c r="AG15" s="22">
        <v>3238407559.0741901</v>
      </c>
    </row>
    <row r="16" spans="1:33" x14ac:dyDescent="0.2">
      <c r="B16" s="14" t="s">
        <v>38</v>
      </c>
      <c r="C16" s="52" t="s">
        <v>120</v>
      </c>
      <c r="D16" s="11" t="s">
        <v>229</v>
      </c>
      <c r="E16" s="23">
        <v>1370767001.5152359</v>
      </c>
      <c r="F16" s="22">
        <v>-55586924.096016698</v>
      </c>
      <c r="G16" s="22">
        <v>-167091963.35736716</v>
      </c>
      <c r="H16" s="22">
        <v>-262385126.69487566</v>
      </c>
      <c r="I16" s="22">
        <v>-242891223.23736715</v>
      </c>
      <c r="J16" s="22">
        <v>-209929108.98827225</v>
      </c>
      <c r="K16" s="22">
        <v>-501102113.84334439</v>
      </c>
      <c r="L16" s="22">
        <v>-842674628.76674974</v>
      </c>
      <c r="M16" s="22">
        <v>-310826467.45321274</v>
      </c>
      <c r="N16" s="22">
        <v>118374421.45011248</v>
      </c>
      <c r="O16" s="22">
        <v>174357568.79048908</v>
      </c>
      <c r="P16" s="22">
        <v>179535515.18310529</v>
      </c>
      <c r="Q16" s="22">
        <v>216874476.59129414</v>
      </c>
      <c r="R16" s="22">
        <v>58036463.085142285</v>
      </c>
      <c r="S16" s="22">
        <v>-145385368.40349478</v>
      </c>
      <c r="T16" s="22">
        <v>76667372.947639138</v>
      </c>
      <c r="U16" s="22">
        <v>260038279.96479079</v>
      </c>
      <c r="V16" s="22">
        <v>317469336.59167528</v>
      </c>
      <c r="W16" s="22">
        <v>401757908.40943569</v>
      </c>
      <c r="X16" s="22">
        <v>479814934.68478167</v>
      </c>
      <c r="Y16" s="22">
        <v>530463233.91507649</v>
      </c>
      <c r="Z16" s="22">
        <v>680431090.35324299</v>
      </c>
      <c r="AA16" s="22">
        <v>603020487.59011078</v>
      </c>
      <c r="AB16" s="22">
        <v>623799535.85204434</v>
      </c>
      <c r="AC16" s="22">
        <v>723171815.79914904</v>
      </c>
      <c r="AD16" s="22">
        <v>888316459.8210423</v>
      </c>
      <c r="AE16" s="22">
        <v>962830096.96922827</v>
      </c>
      <c r="AF16" s="22">
        <v>1019906099.1790544</v>
      </c>
      <c r="AG16" s="22">
        <v>3325864157.5382442</v>
      </c>
    </row>
    <row r="17" spans="2:33" collapsed="1" x14ac:dyDescent="0.2">
      <c r="D17" s="9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</row>
    <row r="18" spans="2:33" ht="15.75" x14ac:dyDescent="0.25">
      <c r="B18" s="3" t="s">
        <v>240</v>
      </c>
      <c r="C18" s="25"/>
      <c r="D18" s="10"/>
      <c r="E18" s="10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</row>
    <row r="19" spans="2:33" ht="15.75" x14ac:dyDescent="0.25">
      <c r="B19" s="5" t="s">
        <v>114</v>
      </c>
      <c r="C19" s="8"/>
      <c r="D19" s="6" t="s">
        <v>239</v>
      </c>
      <c r="E19" s="6" t="s">
        <v>241</v>
      </c>
      <c r="F19" s="13">
        <v>2023</v>
      </c>
      <c r="G19" s="13">
        <v>2024</v>
      </c>
      <c r="H19" s="13">
        <v>2025</v>
      </c>
      <c r="I19" s="13">
        <v>2026</v>
      </c>
      <c r="J19" s="13">
        <v>2027</v>
      </c>
      <c r="K19" s="13">
        <v>2028</v>
      </c>
      <c r="L19" s="13">
        <v>2029</v>
      </c>
      <c r="M19" s="13">
        <v>2030</v>
      </c>
      <c r="N19" s="13">
        <v>2031</v>
      </c>
      <c r="O19" s="13">
        <v>2032</v>
      </c>
      <c r="P19" s="13">
        <v>2033</v>
      </c>
      <c r="Q19" s="13">
        <v>2034</v>
      </c>
      <c r="R19" s="13">
        <v>2035</v>
      </c>
      <c r="S19" s="13">
        <v>2036</v>
      </c>
      <c r="T19" s="13">
        <v>2037</v>
      </c>
      <c r="U19" s="13">
        <v>2038</v>
      </c>
      <c r="V19" s="13">
        <v>2039</v>
      </c>
      <c r="W19" s="13">
        <v>2040</v>
      </c>
      <c r="X19" s="13">
        <v>2041</v>
      </c>
      <c r="Y19" s="13">
        <v>2042</v>
      </c>
      <c r="Z19" s="13">
        <v>2043</v>
      </c>
      <c r="AA19" s="13">
        <v>2044</v>
      </c>
      <c r="AB19" s="13">
        <v>2045</v>
      </c>
      <c r="AC19" s="13">
        <v>2046</v>
      </c>
      <c r="AD19" s="13">
        <v>2047</v>
      </c>
      <c r="AE19" s="13">
        <v>2048</v>
      </c>
      <c r="AF19" s="13">
        <v>2049</v>
      </c>
      <c r="AG19" s="13">
        <v>2050</v>
      </c>
    </row>
    <row r="20" spans="2:33" x14ac:dyDescent="0.2">
      <c r="B20" s="14" t="s">
        <v>37</v>
      </c>
      <c r="C20" s="52" t="s">
        <v>119</v>
      </c>
      <c r="D20" s="11" t="s">
        <v>229</v>
      </c>
      <c r="E20" s="23">
        <v>3330823202.8536758</v>
      </c>
      <c r="F20" s="22">
        <v>0</v>
      </c>
      <c r="G20" s="22">
        <v>-1125262.360724479</v>
      </c>
      <c r="H20" s="22">
        <v>-1115109.5209234732</v>
      </c>
      <c r="I20" s="22">
        <v>-3321781.1261036592</v>
      </c>
      <c r="J20" s="22">
        <v>2917695.7602098188</v>
      </c>
      <c r="K20" s="22">
        <v>24791773.230398215</v>
      </c>
      <c r="L20" s="22">
        <v>25577801.615272421</v>
      </c>
      <c r="M20" s="22">
        <v>55651253.34876021</v>
      </c>
      <c r="N20" s="22">
        <v>143998148.86258313</v>
      </c>
      <c r="O20" s="22">
        <v>200197501.57319719</v>
      </c>
      <c r="P20" s="22">
        <v>205676731.94581342</v>
      </c>
      <c r="Q20" s="22">
        <v>247532418.13670856</v>
      </c>
      <c r="R20" s="22">
        <v>234680358.79351145</v>
      </c>
      <c r="S20" s="22">
        <v>309691091.24812174</v>
      </c>
      <c r="T20" s="22">
        <v>309470353.67242664</v>
      </c>
      <c r="U20" s="22">
        <v>293720439.76033568</v>
      </c>
      <c r="V20" s="22">
        <v>353174175.18697262</v>
      </c>
      <c r="W20" s="22">
        <v>430466721.2447331</v>
      </c>
      <c r="X20" s="22">
        <v>510440591.64007902</v>
      </c>
      <c r="Y20" s="22">
        <v>560472304.89037371</v>
      </c>
      <c r="Z20" s="22">
        <v>704314636.28854036</v>
      </c>
      <c r="AA20" s="22">
        <v>619722751.2054081</v>
      </c>
      <c r="AB20" s="22">
        <v>648344663.28734159</v>
      </c>
      <c r="AC20" s="22">
        <v>742353729.15444636</v>
      </c>
      <c r="AD20" s="22">
        <v>910485018.19633949</v>
      </c>
      <c r="AE20" s="22">
        <v>982260980.5645256</v>
      </c>
      <c r="AF20" s="22">
        <v>1042712585.0543517</v>
      </c>
      <c r="AG20" s="22">
        <v>1081973335.5808551</v>
      </c>
    </row>
    <row r="21" spans="2:33" x14ac:dyDescent="0.2">
      <c r="B21" s="14" t="s">
        <v>38</v>
      </c>
      <c r="C21" s="52" t="s">
        <v>120</v>
      </c>
      <c r="D21" s="11" t="s">
        <v>229</v>
      </c>
      <c r="E21" s="23">
        <v>3377241573.6619453</v>
      </c>
      <c r="F21" s="22">
        <v>0</v>
      </c>
      <c r="G21" s="22">
        <v>-1080329.7607244789</v>
      </c>
      <c r="H21" s="22">
        <v>-1302020.9009234731</v>
      </c>
      <c r="I21" s="22">
        <v>-3623295.1661036592</v>
      </c>
      <c r="J21" s="22">
        <v>2157858.5602098187</v>
      </c>
      <c r="K21" s="22">
        <v>24985688.570398219</v>
      </c>
      <c r="L21" s="22">
        <v>25431737.635272417</v>
      </c>
      <c r="M21" s="22">
        <v>54729086.988760211</v>
      </c>
      <c r="N21" s="22">
        <v>143337804.22258312</v>
      </c>
      <c r="O21" s="22">
        <v>200715851.4931972</v>
      </c>
      <c r="P21" s="22">
        <v>205893797.88581342</v>
      </c>
      <c r="Q21" s="22">
        <v>248320185.31670856</v>
      </c>
      <c r="R21" s="22">
        <v>237197268.97351146</v>
      </c>
      <c r="S21" s="22">
        <v>310057688.3481217</v>
      </c>
      <c r="T21" s="22">
        <v>310291363.51242667</v>
      </c>
      <c r="U21" s="22">
        <v>296888219.58033574</v>
      </c>
      <c r="V21" s="22">
        <v>355124026.16697258</v>
      </c>
      <c r="W21" s="22">
        <v>439412597.9847331</v>
      </c>
      <c r="X21" s="22">
        <v>517469624.26007903</v>
      </c>
      <c r="Y21" s="22">
        <v>568117923.49037385</v>
      </c>
      <c r="Z21" s="22">
        <v>718085779.92854023</v>
      </c>
      <c r="AA21" s="22">
        <v>640675177.16540813</v>
      </c>
      <c r="AB21" s="22">
        <v>661454225.4273417</v>
      </c>
      <c r="AC21" s="22">
        <v>760826505.37444639</v>
      </c>
      <c r="AD21" s="22">
        <v>925971149.39633954</v>
      </c>
      <c r="AE21" s="22">
        <v>1000484786.5445256</v>
      </c>
      <c r="AF21" s="22">
        <v>1057560788.7543519</v>
      </c>
      <c r="AG21" s="22">
        <v>1107021085.700855</v>
      </c>
    </row>
    <row r="22" spans="2:33" collapsed="1" x14ac:dyDescent="0.2">
      <c r="D22" s="9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</row>
    <row r="23" spans="2:33" ht="15.75" x14ac:dyDescent="0.25">
      <c r="B23" s="3" t="s">
        <v>242</v>
      </c>
      <c r="C23" s="25"/>
      <c r="D23" s="10"/>
      <c r="E23" s="10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</row>
    <row r="24" spans="2:33" ht="15.75" x14ac:dyDescent="0.25">
      <c r="B24" s="5" t="s">
        <v>114</v>
      </c>
      <c r="C24" s="8"/>
      <c r="D24" s="6" t="s">
        <v>239</v>
      </c>
      <c r="E24" s="6" t="s">
        <v>241</v>
      </c>
      <c r="F24" s="13">
        <v>2023</v>
      </c>
      <c r="G24" s="13">
        <v>2024</v>
      </c>
      <c r="H24" s="13">
        <v>2025</v>
      </c>
      <c r="I24" s="13">
        <v>2026</v>
      </c>
      <c r="J24" s="13">
        <v>2027</v>
      </c>
      <c r="K24" s="13">
        <v>2028</v>
      </c>
      <c r="L24" s="13">
        <v>2029</v>
      </c>
      <c r="M24" s="13">
        <v>2030</v>
      </c>
      <c r="N24" s="13">
        <v>2031</v>
      </c>
      <c r="O24" s="13">
        <v>2032</v>
      </c>
      <c r="P24" s="13">
        <v>2033</v>
      </c>
      <c r="Q24" s="13">
        <v>2034</v>
      </c>
      <c r="R24" s="13">
        <v>2035</v>
      </c>
      <c r="S24" s="13">
        <v>2036</v>
      </c>
      <c r="T24" s="13">
        <v>2037</v>
      </c>
      <c r="U24" s="13">
        <v>2038</v>
      </c>
      <c r="V24" s="13">
        <v>2039</v>
      </c>
      <c r="W24" s="13">
        <v>2040</v>
      </c>
      <c r="X24" s="13">
        <v>2041</v>
      </c>
      <c r="Y24" s="13">
        <v>2042</v>
      </c>
      <c r="Z24" s="13">
        <v>2043</v>
      </c>
      <c r="AA24" s="13">
        <v>2044</v>
      </c>
      <c r="AB24" s="13">
        <v>2045</v>
      </c>
      <c r="AC24" s="13">
        <v>2046</v>
      </c>
      <c r="AD24" s="13">
        <v>2047</v>
      </c>
      <c r="AE24" s="13">
        <v>2048</v>
      </c>
      <c r="AF24" s="13">
        <v>2049</v>
      </c>
      <c r="AG24" s="13">
        <v>2050</v>
      </c>
    </row>
    <row r="25" spans="2:33" x14ac:dyDescent="0.2">
      <c r="B25" s="14" t="s">
        <v>37</v>
      </c>
      <c r="C25" s="52" t="s">
        <v>119</v>
      </c>
      <c r="D25" s="11" t="s">
        <v>229</v>
      </c>
      <c r="E25" s="23">
        <v>-1956820553.3763373</v>
      </c>
      <c r="F25" s="22">
        <v>-55586924.28411372</v>
      </c>
      <c r="G25" s="22">
        <v>-166011633.76512232</v>
      </c>
      <c r="H25" s="22">
        <v>-259321848.87175363</v>
      </c>
      <c r="I25" s="22">
        <v>-232576404.0097298</v>
      </c>
      <c r="J25" s="22">
        <v>-204285619.56916788</v>
      </c>
      <c r="K25" s="22">
        <v>-510306530.43212736</v>
      </c>
      <c r="L25" s="22">
        <v>-843120809.13730693</v>
      </c>
      <c r="M25" s="22">
        <v>-354158252.09392035</v>
      </c>
      <c r="N25" s="22">
        <v>-24209751.23800686</v>
      </c>
      <c r="O25" s="22">
        <v>-25690181.85395781</v>
      </c>
      <c r="P25" s="22">
        <v>-25690181.85395781</v>
      </c>
      <c r="Q25" s="22">
        <v>-30614839.076048471</v>
      </c>
      <c r="R25" s="22">
        <v>-173603890.27966544</v>
      </c>
      <c r="S25" s="22">
        <v>-442596078.57337278</v>
      </c>
      <c r="T25" s="22">
        <v>-226496717.67115936</v>
      </c>
      <c r="U25" s="22">
        <v>-35846165.205242746</v>
      </c>
      <c r="V25" s="22">
        <v>-36700259.791368298</v>
      </c>
      <c r="W25" s="22">
        <v>-36700259.791368298</v>
      </c>
      <c r="X25" s="22">
        <v>-36700259.791368298</v>
      </c>
      <c r="Y25" s="22">
        <v>-36700259.791368298</v>
      </c>
      <c r="Z25" s="22">
        <v>-36700259.791368298</v>
      </c>
      <c r="AA25" s="22">
        <v>-36700259.791368298</v>
      </c>
      <c r="AB25" s="22">
        <v>-36700259.791368298</v>
      </c>
      <c r="AC25" s="22">
        <v>-36700259.791368298</v>
      </c>
      <c r="AD25" s="22">
        <v>-36700259.791368298</v>
      </c>
      <c r="AE25" s="22">
        <v>-36700259.791368298</v>
      </c>
      <c r="AF25" s="22">
        <v>-36700259.791368298</v>
      </c>
      <c r="AG25" s="22">
        <v>2156434223.4933348</v>
      </c>
    </row>
    <row r="26" spans="2:33" x14ac:dyDescent="0.2">
      <c r="B26" s="14" t="s">
        <v>38</v>
      </c>
      <c r="C26" s="52" t="s">
        <v>120</v>
      </c>
      <c r="D26" s="11" t="s">
        <v>229</v>
      </c>
      <c r="E26" s="23">
        <v>-2006474572.1467083</v>
      </c>
      <c r="F26" s="22">
        <v>-55586924.096016698</v>
      </c>
      <c r="G26" s="22">
        <v>-166011633.5966427</v>
      </c>
      <c r="H26" s="22">
        <v>-261083105.79395217</v>
      </c>
      <c r="I26" s="22">
        <v>-239267928.07126349</v>
      </c>
      <c r="J26" s="22">
        <v>-212086967.54848212</v>
      </c>
      <c r="K26" s="22">
        <v>-526087802.4137426</v>
      </c>
      <c r="L26" s="22">
        <v>-868106366.40202224</v>
      </c>
      <c r="M26" s="22">
        <v>-365555554.44197297</v>
      </c>
      <c r="N26" s="22">
        <v>-24963382.772470661</v>
      </c>
      <c r="O26" s="22">
        <v>-26358282.702708118</v>
      </c>
      <c r="P26" s="22">
        <v>-26358282.702708118</v>
      </c>
      <c r="Q26" s="22">
        <v>-31445708.725414447</v>
      </c>
      <c r="R26" s="22">
        <v>-179160805.88836917</v>
      </c>
      <c r="S26" s="22">
        <v>-455443056.75161654</v>
      </c>
      <c r="T26" s="22">
        <v>-233623990.56478748</v>
      </c>
      <c r="U26" s="22">
        <v>-36849939.61554493</v>
      </c>
      <c r="V26" s="22">
        <v>-37654689.575297311</v>
      </c>
      <c r="W26" s="22">
        <v>-37654689.575297311</v>
      </c>
      <c r="X26" s="22">
        <v>-37654689.575297311</v>
      </c>
      <c r="Y26" s="22">
        <v>-37654689.575297311</v>
      </c>
      <c r="Z26" s="22">
        <v>-37654689.575297311</v>
      </c>
      <c r="AA26" s="22">
        <v>-37654689.575297311</v>
      </c>
      <c r="AB26" s="22">
        <v>-37654689.575297311</v>
      </c>
      <c r="AC26" s="22">
        <v>-37654689.575297311</v>
      </c>
      <c r="AD26" s="22">
        <v>-37654689.575297311</v>
      </c>
      <c r="AE26" s="22">
        <v>-37654689.575297311</v>
      </c>
      <c r="AF26" s="22">
        <v>-37654689.575297311</v>
      </c>
      <c r="AG26" s="22">
        <v>2218843071.8373885</v>
      </c>
    </row>
    <row r="27" spans="2:33" collapsed="1" x14ac:dyDescent="0.2">
      <c r="D27" s="9"/>
    </row>
    <row r="28" spans="2:33" x14ac:dyDescent="0.2">
      <c r="D28" s="9"/>
      <c r="F28" s="46"/>
    </row>
    <row r="29" spans="2:33" ht="20.25" x14ac:dyDescent="0.3">
      <c r="B29" s="4" t="s">
        <v>243</v>
      </c>
      <c r="C29" s="27"/>
      <c r="D29" s="37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</row>
    <row r="30" spans="2:33" collapsed="1" x14ac:dyDescent="0.2">
      <c r="D30" s="9"/>
      <c r="E30" s="46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6"/>
    </row>
    <row r="31" spans="2:33" ht="15.75" x14ac:dyDescent="0.25">
      <c r="B31" s="18" t="s">
        <v>130</v>
      </c>
      <c r="C31" s="25"/>
      <c r="D31" s="10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</row>
    <row r="32" spans="2:33" ht="15.75" x14ac:dyDescent="0.25">
      <c r="B32" s="5" t="s">
        <v>114</v>
      </c>
      <c r="C32" s="8"/>
      <c r="D32" s="6" t="s">
        <v>239</v>
      </c>
      <c r="E32" s="6" t="s">
        <v>241</v>
      </c>
      <c r="F32" s="5">
        <v>2023</v>
      </c>
      <c r="G32" s="5">
        <v>2024</v>
      </c>
      <c r="H32" s="5">
        <v>2025</v>
      </c>
      <c r="I32" s="5">
        <v>2026</v>
      </c>
      <c r="J32" s="5">
        <v>2027</v>
      </c>
      <c r="K32" s="5">
        <v>2028</v>
      </c>
      <c r="L32" s="5">
        <v>2029</v>
      </c>
      <c r="M32" s="5">
        <v>2030</v>
      </c>
      <c r="N32" s="5">
        <v>2031</v>
      </c>
      <c r="O32" s="5">
        <v>2032</v>
      </c>
      <c r="P32" s="5">
        <v>2033</v>
      </c>
      <c r="Q32" s="5">
        <v>2034</v>
      </c>
      <c r="R32" s="5">
        <v>2035</v>
      </c>
      <c r="S32" s="5">
        <v>2036</v>
      </c>
      <c r="T32" s="5">
        <v>2037</v>
      </c>
      <c r="U32" s="5">
        <v>2038</v>
      </c>
      <c r="V32" s="5">
        <v>2039</v>
      </c>
      <c r="W32" s="5">
        <v>2040</v>
      </c>
      <c r="X32" s="5">
        <v>2041</v>
      </c>
      <c r="Y32" s="5">
        <v>2042</v>
      </c>
      <c r="Z32" s="5">
        <v>2043</v>
      </c>
      <c r="AA32" s="5">
        <v>2044</v>
      </c>
      <c r="AB32" s="5">
        <v>2045</v>
      </c>
      <c r="AC32" s="5">
        <v>2046</v>
      </c>
      <c r="AD32" s="5">
        <v>2047</v>
      </c>
      <c r="AE32" s="5">
        <v>2048</v>
      </c>
      <c r="AF32" s="5">
        <v>2049</v>
      </c>
      <c r="AG32" s="5">
        <v>2050</v>
      </c>
    </row>
    <row r="33" spans="1:71" x14ac:dyDescent="0.2">
      <c r="B33" s="14" t="s">
        <v>37</v>
      </c>
      <c r="C33" s="52" t="s">
        <v>119</v>
      </c>
      <c r="D33" s="11" t="s">
        <v>229</v>
      </c>
      <c r="E33" s="19">
        <v>-1740187800.8666868</v>
      </c>
      <c r="F33" s="17">
        <v>-55586924.28411372</v>
      </c>
      <c r="G33" s="17">
        <v>-166011633.76512232</v>
      </c>
      <c r="H33" s="17">
        <v>-259321848.87175363</v>
      </c>
      <c r="I33" s="17">
        <v>-232576404.0097298</v>
      </c>
      <c r="J33" s="17">
        <v>-204285619.56916788</v>
      </c>
      <c r="K33" s="17">
        <v>-510306530.43212736</v>
      </c>
      <c r="L33" s="17">
        <v>-843120809.13730693</v>
      </c>
      <c r="M33" s="17">
        <v>-354158252.09392035</v>
      </c>
      <c r="N33" s="17">
        <v>-17603704.475560565</v>
      </c>
      <c r="O33" s="17">
        <v>0</v>
      </c>
      <c r="P33" s="17">
        <v>0</v>
      </c>
      <c r="Q33" s="17">
        <v>-4924657.2220906625</v>
      </c>
      <c r="R33" s="17">
        <v>-147913708.42570764</v>
      </c>
      <c r="S33" s="17">
        <v>-416905896.71941501</v>
      </c>
      <c r="T33" s="17">
        <v>-200806535.81720155</v>
      </c>
      <c r="U33" s="17">
        <v>-10155983.35128494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0</v>
      </c>
      <c r="AG33" s="17">
        <v>2193134483.2847033</v>
      </c>
    </row>
    <row r="34" spans="1:71" x14ac:dyDescent="0.2">
      <c r="B34" s="14" t="s">
        <v>38</v>
      </c>
      <c r="C34" s="52" t="s">
        <v>120</v>
      </c>
      <c r="D34" s="11" t="s">
        <v>229</v>
      </c>
      <c r="E34" s="19">
        <v>-1784208051.5835044</v>
      </c>
      <c r="F34" s="17">
        <v>-55586924.096016698</v>
      </c>
      <c r="G34" s="17">
        <v>-166011633.5966427</v>
      </c>
      <c r="H34" s="17">
        <v>-261083105.79395217</v>
      </c>
      <c r="I34" s="17">
        <v>-239267928.07126349</v>
      </c>
      <c r="J34" s="17">
        <v>-212086967.54848212</v>
      </c>
      <c r="K34" s="17">
        <v>-526087802.4137426</v>
      </c>
      <c r="L34" s="17">
        <v>-868106366.40202224</v>
      </c>
      <c r="M34" s="17">
        <v>-365555554.44197297</v>
      </c>
      <c r="N34" s="17">
        <v>-18185538.648917146</v>
      </c>
      <c r="O34" s="17">
        <v>0</v>
      </c>
      <c r="P34" s="17">
        <v>0</v>
      </c>
      <c r="Q34" s="17">
        <v>-5087426.0227063298</v>
      </c>
      <c r="R34" s="17">
        <v>-152802523.18566105</v>
      </c>
      <c r="S34" s="17">
        <v>-429084774.04890841</v>
      </c>
      <c r="T34" s="17">
        <v>-207265707.86207935</v>
      </c>
      <c r="U34" s="17">
        <v>-10491656.912836814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2256497761.4126863</v>
      </c>
    </row>
    <row r="35" spans="1:71" collapsed="1" x14ac:dyDescent="0.2">
      <c r="D35" s="9"/>
      <c r="E35" s="46"/>
    </row>
    <row r="36" spans="1:71" ht="15.75" x14ac:dyDescent="0.25">
      <c r="B36" s="18" t="s">
        <v>134</v>
      </c>
      <c r="C36" s="25"/>
      <c r="D36" s="10"/>
      <c r="E36" s="10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ht="15.75" x14ac:dyDescent="0.25">
      <c r="B37" s="5" t="s">
        <v>114</v>
      </c>
      <c r="C37" s="8"/>
      <c r="D37" s="6" t="s">
        <v>239</v>
      </c>
      <c r="E37" s="6" t="s">
        <v>241</v>
      </c>
      <c r="F37" s="5">
        <v>2023</v>
      </c>
      <c r="G37" s="5">
        <v>2024</v>
      </c>
      <c r="H37" s="5">
        <v>2025</v>
      </c>
      <c r="I37" s="5">
        <v>2026</v>
      </c>
      <c r="J37" s="5">
        <v>2027</v>
      </c>
      <c r="K37" s="5">
        <v>2028</v>
      </c>
      <c r="L37" s="5">
        <v>2029</v>
      </c>
      <c r="M37" s="5">
        <v>2030</v>
      </c>
      <c r="N37" s="5">
        <v>2031</v>
      </c>
      <c r="O37" s="5">
        <v>2032</v>
      </c>
      <c r="P37" s="5">
        <v>2033</v>
      </c>
      <c r="Q37" s="5">
        <v>2034</v>
      </c>
      <c r="R37" s="5">
        <v>2035</v>
      </c>
      <c r="S37" s="5">
        <v>2036</v>
      </c>
      <c r="T37" s="5">
        <v>2037</v>
      </c>
      <c r="U37" s="5">
        <v>2038</v>
      </c>
      <c r="V37" s="5">
        <v>2039</v>
      </c>
      <c r="W37" s="5">
        <v>2040</v>
      </c>
      <c r="X37" s="5">
        <v>2041</v>
      </c>
      <c r="Y37" s="5">
        <v>2042</v>
      </c>
      <c r="Z37" s="5">
        <v>2043</v>
      </c>
      <c r="AA37" s="5">
        <v>2044</v>
      </c>
      <c r="AB37" s="5">
        <v>2045</v>
      </c>
      <c r="AC37" s="5">
        <v>2046</v>
      </c>
      <c r="AD37" s="5">
        <v>2047</v>
      </c>
      <c r="AE37" s="5">
        <v>2048</v>
      </c>
      <c r="AF37" s="5">
        <v>2049</v>
      </c>
      <c r="AG37" s="5">
        <v>2050</v>
      </c>
      <c r="AH37" s="5">
        <v>2051</v>
      </c>
      <c r="AI37" s="5">
        <v>2052</v>
      </c>
      <c r="AJ37" s="5">
        <v>2053</v>
      </c>
      <c r="AK37" s="5">
        <v>2054</v>
      </c>
      <c r="AL37" s="5">
        <v>2055</v>
      </c>
      <c r="AM37" s="5">
        <v>2056</v>
      </c>
      <c r="AN37" s="5">
        <v>2057</v>
      </c>
      <c r="AO37" s="5">
        <v>2058</v>
      </c>
      <c r="AP37" s="5">
        <v>2059</v>
      </c>
      <c r="AQ37" s="5">
        <v>2060</v>
      </c>
      <c r="AR37" s="5">
        <v>2061</v>
      </c>
      <c r="AS37" s="5">
        <v>2062</v>
      </c>
      <c r="AT37" s="5">
        <v>2063</v>
      </c>
      <c r="AU37" s="5">
        <v>2064</v>
      </c>
      <c r="AV37" s="5">
        <v>2065</v>
      </c>
      <c r="AW37" s="5">
        <v>2066</v>
      </c>
      <c r="AX37" s="5">
        <v>2067</v>
      </c>
      <c r="AY37" s="5">
        <v>2068</v>
      </c>
      <c r="AZ37" s="5">
        <v>2069</v>
      </c>
      <c r="BA37" s="5">
        <v>2070</v>
      </c>
      <c r="BB37" s="5">
        <v>2071</v>
      </c>
      <c r="BC37" s="5">
        <v>2072</v>
      </c>
      <c r="BD37" s="5">
        <v>2073</v>
      </c>
      <c r="BE37" s="5">
        <v>2074</v>
      </c>
      <c r="BF37" s="5">
        <v>2075</v>
      </c>
      <c r="BG37" s="5">
        <v>2076</v>
      </c>
      <c r="BH37" s="5">
        <v>2077</v>
      </c>
      <c r="BI37" s="5">
        <v>2078</v>
      </c>
      <c r="BJ37" s="5">
        <v>2079</v>
      </c>
      <c r="BK37" s="5">
        <v>2080</v>
      </c>
      <c r="BL37" s="5">
        <v>2081</v>
      </c>
      <c r="BM37" s="5">
        <v>2082</v>
      </c>
      <c r="BN37" s="5">
        <v>2083</v>
      </c>
      <c r="BO37" s="5">
        <v>2084</v>
      </c>
      <c r="BP37" s="5">
        <v>2085</v>
      </c>
      <c r="BQ37" s="5">
        <v>2086</v>
      </c>
      <c r="BR37" s="5">
        <v>2087</v>
      </c>
      <c r="BS37" s="5">
        <v>2088</v>
      </c>
    </row>
    <row r="38" spans="1:71" x14ac:dyDescent="0.2">
      <c r="B38" s="14" t="s">
        <v>37</v>
      </c>
      <c r="C38" s="52" t="s">
        <v>119</v>
      </c>
      <c r="D38" s="11" t="s">
        <v>229</v>
      </c>
      <c r="E38" s="19">
        <v>-216632752.50965047</v>
      </c>
      <c r="F38" s="17">
        <v>0</v>
      </c>
      <c r="G38" s="17">
        <v>0</v>
      </c>
      <c r="H38" s="17">
        <v>0</v>
      </c>
      <c r="I38" s="17">
        <v>0</v>
      </c>
      <c r="J38" s="17">
        <v>0</v>
      </c>
      <c r="K38" s="17">
        <v>0</v>
      </c>
      <c r="L38" s="17">
        <v>0</v>
      </c>
      <c r="M38" s="17">
        <v>0</v>
      </c>
      <c r="N38" s="17">
        <v>-6606046.7624462945</v>
      </c>
      <c r="O38" s="17">
        <v>-25690181.85395781</v>
      </c>
      <c r="P38" s="17">
        <v>-25690181.85395781</v>
      </c>
      <c r="Q38" s="17">
        <v>-25690181.85395781</v>
      </c>
      <c r="R38" s="17">
        <v>-25690181.85395781</v>
      </c>
      <c r="S38" s="17">
        <v>-25690181.85395781</v>
      </c>
      <c r="T38" s="17">
        <v>-25690181.85395781</v>
      </c>
      <c r="U38" s="17">
        <v>-25690181.85395781</v>
      </c>
      <c r="V38" s="17">
        <v>-36700259.791368298</v>
      </c>
      <c r="W38" s="17">
        <v>-36700259.791368298</v>
      </c>
      <c r="X38" s="17">
        <v>-36700259.791368298</v>
      </c>
      <c r="Y38" s="17">
        <v>-36700259.791368298</v>
      </c>
      <c r="Z38" s="17">
        <v>-36700259.791368298</v>
      </c>
      <c r="AA38" s="17">
        <v>-36700259.791368298</v>
      </c>
      <c r="AB38" s="17">
        <v>-36700259.791368298</v>
      </c>
      <c r="AC38" s="17">
        <v>-36700259.791368298</v>
      </c>
      <c r="AD38" s="17">
        <v>-36700259.791368298</v>
      </c>
      <c r="AE38" s="17">
        <v>-36700259.791368298</v>
      </c>
      <c r="AF38" s="17">
        <v>-36700259.791368298</v>
      </c>
      <c r="AG38" s="17">
        <v>-36700259.791368298</v>
      </c>
      <c r="AH38" s="170">
        <v>-36700259.791368298</v>
      </c>
      <c r="AI38" s="170">
        <v>-36700259.791368298</v>
      </c>
      <c r="AJ38" s="170">
        <v>-36700259.791368298</v>
      </c>
      <c r="AK38" s="170">
        <v>-36700259.791368298</v>
      </c>
      <c r="AL38" s="170">
        <v>-36700259.791368298</v>
      </c>
      <c r="AM38" s="170">
        <v>-36700259.791368298</v>
      </c>
      <c r="AN38" s="170">
        <v>-36700259.791368298</v>
      </c>
      <c r="AO38" s="170">
        <v>-36700259.791368298</v>
      </c>
      <c r="AP38" s="170">
        <v>-36700259.791368298</v>
      </c>
      <c r="AQ38" s="170">
        <v>-36700259.791368298</v>
      </c>
      <c r="AR38" s="170">
        <v>-36700259.791368298</v>
      </c>
      <c r="AS38" s="170">
        <v>-36700259.791368298</v>
      </c>
      <c r="AT38" s="170">
        <v>-36700259.791368298</v>
      </c>
      <c r="AU38" s="170">
        <v>-36700259.791368298</v>
      </c>
      <c r="AV38" s="170">
        <v>-36700259.791368298</v>
      </c>
      <c r="AW38" s="170">
        <v>-36700259.791368298</v>
      </c>
      <c r="AX38" s="170">
        <v>-36700259.791368298</v>
      </c>
      <c r="AY38" s="170">
        <v>-36700259.791368298</v>
      </c>
      <c r="AZ38" s="170">
        <v>-36700259.791368298</v>
      </c>
      <c r="BA38" s="170">
        <v>-36700259.791368298</v>
      </c>
      <c r="BB38" s="170">
        <v>-36700259.791368298</v>
      </c>
      <c r="BC38" s="170">
        <v>-36700259.791368298</v>
      </c>
      <c r="BD38" s="170">
        <v>-36700259.791368298</v>
      </c>
      <c r="BE38" s="170">
        <v>-36700259.791368298</v>
      </c>
      <c r="BF38" s="170">
        <v>-36700259.791368298</v>
      </c>
      <c r="BG38" s="170">
        <v>-36700259.791368298</v>
      </c>
      <c r="BH38" s="170">
        <v>-36700259.791368298</v>
      </c>
      <c r="BI38" s="170">
        <v>-36700259.791368298</v>
      </c>
      <c r="BJ38" s="170">
        <v>-36700259.791368298</v>
      </c>
      <c r="BK38" s="170">
        <v>-36700259.791368298</v>
      </c>
      <c r="BL38" s="170">
        <v>-30094213.028922003</v>
      </c>
      <c r="BM38" s="170">
        <v>-11010077.937410489</v>
      </c>
      <c r="BN38" s="170">
        <v>-11010077.937410489</v>
      </c>
      <c r="BO38" s="170">
        <v>-11010077.937410489</v>
      </c>
      <c r="BP38" s="170">
        <v>-11010077.937410489</v>
      </c>
      <c r="BQ38" s="170">
        <v>-11010077.937410489</v>
      </c>
      <c r="BR38" s="170">
        <v>-11010077.937410489</v>
      </c>
      <c r="BS38" s="170">
        <v>-11010077.937410489</v>
      </c>
    </row>
    <row r="39" spans="1:71" x14ac:dyDescent="0.2">
      <c r="B39" s="14" t="s">
        <v>38</v>
      </c>
      <c r="C39" s="52" t="s">
        <v>120</v>
      </c>
      <c r="D39" s="11" t="s">
        <v>229</v>
      </c>
      <c r="E39" s="19">
        <v>-222266520.5632042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-6777844.1235535163</v>
      </c>
      <c r="O39" s="17">
        <v>-26358282.702708118</v>
      </c>
      <c r="P39" s="17">
        <v>-26358282.702708118</v>
      </c>
      <c r="Q39" s="17">
        <v>-26358282.702708118</v>
      </c>
      <c r="R39" s="17">
        <v>-26358282.702708118</v>
      </c>
      <c r="S39" s="17">
        <v>-26358282.702708118</v>
      </c>
      <c r="T39" s="17">
        <v>-26358282.702708118</v>
      </c>
      <c r="U39" s="17">
        <v>-26358282.702708118</v>
      </c>
      <c r="V39" s="17">
        <v>-37654689.575297311</v>
      </c>
      <c r="W39" s="17">
        <v>-37654689.575297311</v>
      </c>
      <c r="X39" s="17">
        <v>-37654689.575297311</v>
      </c>
      <c r="Y39" s="17">
        <v>-37654689.575297311</v>
      </c>
      <c r="Z39" s="17">
        <v>-37654689.575297311</v>
      </c>
      <c r="AA39" s="17">
        <v>-37654689.575297311</v>
      </c>
      <c r="AB39" s="17">
        <v>-37654689.575297311</v>
      </c>
      <c r="AC39" s="17">
        <v>-37654689.575297311</v>
      </c>
      <c r="AD39" s="17">
        <v>-37654689.575297311</v>
      </c>
      <c r="AE39" s="17">
        <v>-37654689.575297311</v>
      </c>
      <c r="AF39" s="17">
        <v>-37654689.575297311</v>
      </c>
      <c r="AG39" s="17">
        <v>-37654689.575297311</v>
      </c>
      <c r="AH39" s="170">
        <v>-37654689.575297311</v>
      </c>
      <c r="AI39" s="170">
        <v>-37654689.575297311</v>
      </c>
      <c r="AJ39" s="170">
        <v>-37654689.575297311</v>
      </c>
      <c r="AK39" s="170">
        <v>-37654689.575297311</v>
      </c>
      <c r="AL39" s="170">
        <v>-37654689.575297311</v>
      </c>
      <c r="AM39" s="170">
        <v>-37654689.575297311</v>
      </c>
      <c r="AN39" s="170">
        <v>-37654689.575297311</v>
      </c>
      <c r="AO39" s="170">
        <v>-37654689.575297311</v>
      </c>
      <c r="AP39" s="170">
        <v>-37654689.575297311</v>
      </c>
      <c r="AQ39" s="170">
        <v>-37654689.575297311</v>
      </c>
      <c r="AR39" s="170">
        <v>-37654689.575297311</v>
      </c>
      <c r="AS39" s="170">
        <v>-37654689.575297311</v>
      </c>
      <c r="AT39" s="170">
        <v>-37654689.575297311</v>
      </c>
      <c r="AU39" s="170">
        <v>-37654689.575297311</v>
      </c>
      <c r="AV39" s="170">
        <v>-37654689.575297311</v>
      </c>
      <c r="AW39" s="170">
        <v>-37654689.575297311</v>
      </c>
      <c r="AX39" s="170">
        <v>-37654689.575297311</v>
      </c>
      <c r="AY39" s="170">
        <v>-37654689.575297311</v>
      </c>
      <c r="AZ39" s="170">
        <v>-37654689.575297311</v>
      </c>
      <c r="BA39" s="170">
        <v>-37654689.575297311</v>
      </c>
      <c r="BB39" s="170">
        <v>-37654689.575297311</v>
      </c>
      <c r="BC39" s="170">
        <v>-37654689.575297311</v>
      </c>
      <c r="BD39" s="170">
        <v>-37654689.575297311</v>
      </c>
      <c r="BE39" s="170">
        <v>-37654689.575297311</v>
      </c>
      <c r="BF39" s="170">
        <v>-37654689.575297311</v>
      </c>
      <c r="BG39" s="170">
        <v>-37654689.575297311</v>
      </c>
      <c r="BH39" s="170">
        <v>-37654689.575297311</v>
      </c>
      <c r="BI39" s="170">
        <v>-37654689.575297311</v>
      </c>
      <c r="BJ39" s="170">
        <v>-37654689.575297311</v>
      </c>
      <c r="BK39" s="170">
        <v>-37654689.575297311</v>
      </c>
      <c r="BL39" s="170">
        <v>-30876845.451743796</v>
      </c>
      <c r="BM39" s="170">
        <v>-11296406.872589193</v>
      </c>
      <c r="BN39" s="170">
        <v>-11296406.872589193</v>
      </c>
      <c r="BO39" s="170">
        <v>-11296406.872589193</v>
      </c>
      <c r="BP39" s="170">
        <v>-11296406.872589193</v>
      </c>
      <c r="BQ39" s="170">
        <v>-11296406.872589193</v>
      </c>
      <c r="BR39" s="170">
        <v>-11296406.872589193</v>
      </c>
      <c r="BS39" s="170">
        <v>-11296406.872589193</v>
      </c>
    </row>
    <row r="40" spans="1:71" x14ac:dyDescent="0.2">
      <c r="D40" s="9"/>
      <c r="E40" s="46"/>
      <c r="F40" s="46"/>
    </row>
    <row r="41" spans="1:71" ht="20.25" x14ac:dyDescent="0.3">
      <c r="B41" s="4" t="s">
        <v>250</v>
      </c>
      <c r="C41" s="27"/>
      <c r="D41" s="37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</row>
    <row r="42" spans="1:71" x14ac:dyDescent="0.2">
      <c r="D42" s="9"/>
    </row>
    <row r="43" spans="1:71" ht="15.75" x14ac:dyDescent="0.25">
      <c r="B43" s="18" t="s">
        <v>138</v>
      </c>
      <c r="C43" s="25"/>
      <c r="D43" s="10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</row>
    <row r="44" spans="1:71" ht="15.75" x14ac:dyDescent="0.25">
      <c r="B44" s="5" t="s">
        <v>114</v>
      </c>
      <c r="C44" s="8"/>
      <c r="D44" s="6" t="s">
        <v>239</v>
      </c>
      <c r="E44" s="6" t="s">
        <v>241</v>
      </c>
      <c r="F44" s="5">
        <v>2023</v>
      </c>
      <c r="G44" s="5">
        <v>2024</v>
      </c>
      <c r="H44" s="5">
        <v>2025</v>
      </c>
      <c r="I44" s="5">
        <v>2026</v>
      </c>
      <c r="J44" s="5">
        <v>2027</v>
      </c>
      <c r="K44" s="5">
        <v>2028</v>
      </c>
      <c r="L44" s="5">
        <v>2029</v>
      </c>
      <c r="M44" s="5">
        <v>2030</v>
      </c>
      <c r="N44" s="5">
        <v>2031</v>
      </c>
      <c r="O44" s="5">
        <v>2032</v>
      </c>
      <c r="P44" s="5">
        <v>2033</v>
      </c>
      <c r="Q44" s="5">
        <v>2034</v>
      </c>
      <c r="R44" s="5">
        <v>2035</v>
      </c>
      <c r="S44" s="5">
        <v>2036</v>
      </c>
      <c r="T44" s="5">
        <v>2037</v>
      </c>
      <c r="U44" s="5">
        <v>2038</v>
      </c>
      <c r="V44" s="5">
        <v>2039</v>
      </c>
      <c r="W44" s="5">
        <v>2040</v>
      </c>
      <c r="X44" s="5">
        <v>2041</v>
      </c>
      <c r="Y44" s="5">
        <v>2042</v>
      </c>
      <c r="Z44" s="5">
        <v>2043</v>
      </c>
      <c r="AA44" s="5">
        <v>2044</v>
      </c>
      <c r="AB44" s="5">
        <v>2045</v>
      </c>
      <c r="AC44" s="5">
        <v>2046</v>
      </c>
      <c r="AD44" s="5">
        <v>2047</v>
      </c>
      <c r="AE44" s="5">
        <v>2048</v>
      </c>
      <c r="AF44" s="5">
        <v>2049</v>
      </c>
      <c r="AG44" s="5">
        <v>2050</v>
      </c>
    </row>
    <row r="45" spans="1:71" x14ac:dyDescent="0.2">
      <c r="A45" s="46"/>
      <c r="B45" s="14" t="s">
        <v>37</v>
      </c>
      <c r="C45" s="52" t="s">
        <v>119</v>
      </c>
      <c r="D45" s="11" t="s">
        <v>229</v>
      </c>
      <c r="E45" s="19">
        <v>1332864.8799042834</v>
      </c>
      <c r="F45" s="17">
        <v>0</v>
      </c>
      <c r="G45" s="17">
        <v>-58.948415278643374</v>
      </c>
      <c r="H45" s="17">
        <v>-182279.2026793042</v>
      </c>
      <c r="I45" s="17">
        <v>-349204.36912085832</v>
      </c>
      <c r="J45" s="17">
        <v>-644114.02043102542</v>
      </c>
      <c r="K45" s="17">
        <v>6609.6148114830266</v>
      </c>
      <c r="L45" s="17">
        <v>1129151.2452943125</v>
      </c>
      <c r="M45" s="17">
        <v>-77.898291338337401</v>
      </c>
      <c r="N45" s="17">
        <v>-25714.457525328195</v>
      </c>
      <c r="O45" s="17">
        <v>-86.957786651983568</v>
      </c>
      <c r="P45" s="17">
        <v>74198.671608701101</v>
      </c>
      <c r="Q45" s="17">
        <v>1458151.7334265106</v>
      </c>
      <c r="R45" s="17">
        <v>1376340.5110654256</v>
      </c>
      <c r="S45" s="17">
        <v>-67465.78679481578</v>
      </c>
      <c r="T45" s="17">
        <v>-114.00426978033579</v>
      </c>
      <c r="U45" s="17">
        <v>257583.08433946295</v>
      </c>
      <c r="V45" s="17">
        <v>-126.3411195948525</v>
      </c>
      <c r="W45" s="17">
        <v>-133.64962073095478</v>
      </c>
      <c r="X45" s="17">
        <v>-140.81338712223257</v>
      </c>
      <c r="Y45" s="17">
        <v>-148.27247956952942</v>
      </c>
      <c r="Z45" s="17">
        <v>-156.98037120358515</v>
      </c>
      <c r="AA45" s="17">
        <v>-165.64888226202493</v>
      </c>
      <c r="AB45" s="17">
        <v>-174.33878102215652</v>
      </c>
      <c r="AC45" s="17">
        <v>-184.11983688620441</v>
      </c>
      <c r="AD45" s="17">
        <v>-193.9728130982445</v>
      </c>
      <c r="AE45" s="17">
        <v>-205.75978186435799</v>
      </c>
      <c r="AF45" s="17">
        <v>-216.02642572914999</v>
      </c>
      <c r="AG45" s="17">
        <v>-227.63378477557504</v>
      </c>
    </row>
    <row r="46" spans="1:71" x14ac:dyDescent="0.2">
      <c r="A46" s="46"/>
      <c r="B46" s="14" t="s">
        <v>38</v>
      </c>
      <c r="C46" s="52" t="s">
        <v>120</v>
      </c>
      <c r="D46" s="11" t="s">
        <v>229</v>
      </c>
      <c r="E46" s="19">
        <v>1346609.604831941</v>
      </c>
      <c r="F46" s="17">
        <v>0</v>
      </c>
      <c r="G46" s="17">
        <v>-51.988415278643373</v>
      </c>
      <c r="H46" s="17">
        <v>-167586.96267930421</v>
      </c>
      <c r="I46" s="17">
        <v>-347857.34912085836</v>
      </c>
      <c r="J46" s="17">
        <v>-612725.78043102543</v>
      </c>
      <c r="K46" s="17">
        <v>6831.8548114830255</v>
      </c>
      <c r="L46" s="17">
        <v>1189630.9052943124</v>
      </c>
      <c r="M46" s="17">
        <v>-69.798291338337407</v>
      </c>
      <c r="N46" s="17">
        <v>-25771.177525328192</v>
      </c>
      <c r="O46" s="17">
        <v>-78.01778665198357</v>
      </c>
      <c r="P46" s="17">
        <v>74238.011608701097</v>
      </c>
      <c r="Q46" s="17">
        <v>1454814.9334265103</v>
      </c>
      <c r="R46" s="17">
        <v>1373164.7910654254</v>
      </c>
      <c r="S46" s="17">
        <v>-65544.546794815775</v>
      </c>
      <c r="T46" s="17">
        <v>-101.68426978033581</v>
      </c>
      <c r="U46" s="17">
        <v>110389.70433946296</v>
      </c>
      <c r="V46" s="17">
        <v>-113.1811195948525</v>
      </c>
      <c r="W46" s="17">
        <v>-119.42962073095477</v>
      </c>
      <c r="X46" s="17">
        <v>-125.93338712223259</v>
      </c>
      <c r="Y46" s="17">
        <v>-132.73247956952943</v>
      </c>
      <c r="Z46" s="17">
        <v>-140.08037120358514</v>
      </c>
      <c r="AA46" s="17">
        <v>-148.08888226202495</v>
      </c>
      <c r="AB46" s="17">
        <v>-155.93878102215649</v>
      </c>
      <c r="AC46" s="17">
        <v>-164.35983688620442</v>
      </c>
      <c r="AD46" s="17">
        <v>-173.37281309824448</v>
      </c>
      <c r="AE46" s="17">
        <v>-183.61978186435798</v>
      </c>
      <c r="AF46" s="17">
        <v>-193.04642572915</v>
      </c>
      <c r="AG46" s="17">
        <v>-203.81378477557502</v>
      </c>
    </row>
    <row r="47" spans="1:71" collapsed="1" x14ac:dyDescent="0.2">
      <c r="D47" s="9"/>
    </row>
    <row r="48" spans="1:71" ht="15.75" x14ac:dyDescent="0.25">
      <c r="B48" s="18" t="s">
        <v>140</v>
      </c>
      <c r="C48" s="25"/>
      <c r="D48" s="10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</row>
    <row r="49" spans="1:33" ht="15.75" x14ac:dyDescent="0.25">
      <c r="A49" s="46"/>
      <c r="B49" s="5" t="s">
        <v>114</v>
      </c>
      <c r="C49" s="8"/>
      <c r="D49" s="6" t="s">
        <v>239</v>
      </c>
      <c r="E49" s="6" t="s">
        <v>241</v>
      </c>
      <c r="F49" s="5">
        <v>2023</v>
      </c>
      <c r="G49" s="5">
        <v>2024</v>
      </c>
      <c r="H49" s="5">
        <v>2025</v>
      </c>
      <c r="I49" s="5">
        <v>2026</v>
      </c>
      <c r="J49" s="5">
        <v>2027</v>
      </c>
      <c r="K49" s="5">
        <v>2028</v>
      </c>
      <c r="L49" s="5">
        <v>2029</v>
      </c>
      <c r="M49" s="5">
        <v>2030</v>
      </c>
      <c r="N49" s="5">
        <v>2031</v>
      </c>
      <c r="O49" s="5">
        <v>2032</v>
      </c>
      <c r="P49" s="5">
        <v>2033</v>
      </c>
      <c r="Q49" s="5">
        <v>2034</v>
      </c>
      <c r="R49" s="5">
        <v>2035</v>
      </c>
      <c r="S49" s="5">
        <v>2036</v>
      </c>
      <c r="T49" s="5">
        <v>2037</v>
      </c>
      <c r="U49" s="5">
        <v>2038</v>
      </c>
      <c r="V49" s="5">
        <v>2039</v>
      </c>
      <c r="W49" s="5">
        <v>2040</v>
      </c>
      <c r="X49" s="5">
        <v>2041</v>
      </c>
      <c r="Y49" s="5">
        <v>2042</v>
      </c>
      <c r="Z49" s="5">
        <v>2043</v>
      </c>
      <c r="AA49" s="5">
        <v>2044</v>
      </c>
      <c r="AB49" s="5">
        <v>2045</v>
      </c>
      <c r="AC49" s="5">
        <v>2046</v>
      </c>
      <c r="AD49" s="5">
        <v>2047</v>
      </c>
      <c r="AE49" s="5">
        <v>2048</v>
      </c>
      <c r="AF49" s="5">
        <v>2049</v>
      </c>
      <c r="AG49" s="5">
        <v>2050</v>
      </c>
    </row>
    <row r="50" spans="1:33" x14ac:dyDescent="0.2">
      <c r="A50" s="46"/>
      <c r="B50" s="14" t="s">
        <v>37</v>
      </c>
      <c r="C50" s="52" t="s">
        <v>119</v>
      </c>
      <c r="D50" s="11" t="s">
        <v>229</v>
      </c>
      <c r="E50" s="19">
        <v>270452908.01735783</v>
      </c>
      <c r="F50" s="17">
        <v>0</v>
      </c>
      <c r="G50" s="17">
        <v>-1871.622244344429</v>
      </c>
      <c r="H50" s="17">
        <v>475742.12498260755</v>
      </c>
      <c r="I50" s="17">
        <v>90860.528163224517</v>
      </c>
      <c r="J50" s="17">
        <v>1211588.9568012657</v>
      </c>
      <c r="K50" s="17">
        <v>4000827.692718457</v>
      </c>
      <c r="L50" s="17">
        <v>5210643.0690499675</v>
      </c>
      <c r="M50" s="17">
        <v>6930427.5123888571</v>
      </c>
      <c r="N50" s="17">
        <v>12869989.063770054</v>
      </c>
      <c r="O50" s="17">
        <v>14173218.993393287</v>
      </c>
      <c r="P50" s="17">
        <v>9518711.4798408356</v>
      </c>
      <c r="Q50" s="17">
        <v>11511279.015972432</v>
      </c>
      <c r="R50" s="17">
        <v>12706245.942179516</v>
      </c>
      <c r="S50" s="17">
        <v>9971295.5253304318</v>
      </c>
      <c r="T50" s="17">
        <v>18748029.985751461</v>
      </c>
      <c r="U50" s="17">
        <v>38428628.077913448</v>
      </c>
      <c r="V50" s="17">
        <v>31196273.304625437</v>
      </c>
      <c r="W50" s="17">
        <v>31250178.502670944</v>
      </c>
      <c r="X50" s="17">
        <v>49174351.67624598</v>
      </c>
      <c r="Y50" s="17">
        <v>44589575.437089786</v>
      </c>
      <c r="Z50" s="17">
        <v>58338595.923294067</v>
      </c>
      <c r="AA50" s="17">
        <v>82739185.162877277</v>
      </c>
      <c r="AB50" s="17">
        <v>79181228.085548893</v>
      </c>
      <c r="AC50" s="17">
        <v>79312593.471199214</v>
      </c>
      <c r="AD50" s="17">
        <v>49908157.974962845</v>
      </c>
      <c r="AE50" s="17">
        <v>53036053.508129433</v>
      </c>
      <c r="AF50" s="17">
        <v>59269828.683639094</v>
      </c>
      <c r="AG50" s="17">
        <v>99967935.008304298</v>
      </c>
    </row>
    <row r="51" spans="1:33" x14ac:dyDescent="0.2">
      <c r="A51" s="46"/>
      <c r="B51" s="14" t="s">
        <v>38</v>
      </c>
      <c r="C51" s="52" t="s">
        <v>120</v>
      </c>
      <c r="D51" s="11" t="s">
        <v>229</v>
      </c>
      <c r="E51" s="19">
        <v>291012726.15124941</v>
      </c>
      <c r="F51" s="17">
        <v>0</v>
      </c>
      <c r="G51" s="17">
        <v>-1872.1422443444289</v>
      </c>
      <c r="H51" s="17">
        <v>481006.44498260756</v>
      </c>
      <c r="I51" s="17">
        <v>79275.348163224509</v>
      </c>
      <c r="J51" s="17">
        <v>1173420.2568012658</v>
      </c>
      <c r="K51" s="17">
        <v>4102304.7327184565</v>
      </c>
      <c r="L51" s="17">
        <v>5307594.9690499678</v>
      </c>
      <c r="M51" s="17">
        <v>7020649.1923888568</v>
      </c>
      <c r="N51" s="17">
        <v>13157162.303770054</v>
      </c>
      <c r="O51" s="17">
        <v>14445154.513393285</v>
      </c>
      <c r="P51" s="17">
        <v>9849890.1598408371</v>
      </c>
      <c r="Q51" s="17">
        <v>12016519.195972431</v>
      </c>
      <c r="R51" s="17">
        <v>13792667.962179516</v>
      </c>
      <c r="S51" s="17">
        <v>11023959.685330432</v>
      </c>
      <c r="T51" s="17">
        <v>19706636.645751461</v>
      </c>
      <c r="U51" s="17">
        <v>40657226.81791345</v>
      </c>
      <c r="V51" s="17">
        <v>33341012.024625435</v>
      </c>
      <c r="W51" s="17">
        <v>33419294.942670941</v>
      </c>
      <c r="X51" s="17">
        <v>52045955.716245979</v>
      </c>
      <c r="Y51" s="17">
        <v>47256502.677089781</v>
      </c>
      <c r="Z51" s="17">
        <v>62454367.843294069</v>
      </c>
      <c r="AA51" s="17">
        <v>89668975.12287727</v>
      </c>
      <c r="AB51" s="17">
        <v>86778315.485548899</v>
      </c>
      <c r="AC51" s="17">
        <v>87324337.011199206</v>
      </c>
      <c r="AD51" s="17">
        <v>56532296.814962842</v>
      </c>
      <c r="AE51" s="17">
        <v>61407239.868129432</v>
      </c>
      <c r="AF51" s="17">
        <v>66002360.4436391</v>
      </c>
      <c r="AG51" s="17">
        <v>106116285.8483043</v>
      </c>
    </row>
    <row r="52" spans="1:33" collapsed="1" x14ac:dyDescent="0.2">
      <c r="A52" s="46"/>
      <c r="D52" s="9"/>
    </row>
    <row r="53" spans="1:33" ht="15.75" x14ac:dyDescent="0.25">
      <c r="A53" s="46"/>
      <c r="B53" s="18" t="s">
        <v>142</v>
      </c>
      <c r="C53" s="25"/>
      <c r="D53" s="10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</row>
    <row r="54" spans="1:33" ht="15.75" x14ac:dyDescent="0.25">
      <c r="B54" s="5" t="s">
        <v>114</v>
      </c>
      <c r="C54" s="8"/>
      <c r="D54" s="6" t="s">
        <v>239</v>
      </c>
      <c r="E54" s="6" t="s">
        <v>241</v>
      </c>
      <c r="F54" s="5">
        <v>2023</v>
      </c>
      <c r="G54" s="5">
        <v>2024</v>
      </c>
      <c r="H54" s="5">
        <v>2025</v>
      </c>
      <c r="I54" s="5">
        <v>2026</v>
      </c>
      <c r="J54" s="5">
        <v>2027</v>
      </c>
      <c r="K54" s="5">
        <v>2028</v>
      </c>
      <c r="L54" s="5">
        <v>2029</v>
      </c>
      <c r="M54" s="5">
        <v>2030</v>
      </c>
      <c r="N54" s="5">
        <v>2031</v>
      </c>
      <c r="O54" s="5">
        <v>2032</v>
      </c>
      <c r="P54" s="5">
        <v>2033</v>
      </c>
      <c r="Q54" s="5">
        <v>2034</v>
      </c>
      <c r="R54" s="5">
        <v>2035</v>
      </c>
      <c r="S54" s="5">
        <v>2036</v>
      </c>
      <c r="T54" s="5">
        <v>2037</v>
      </c>
      <c r="U54" s="5">
        <v>2038</v>
      </c>
      <c r="V54" s="5">
        <v>2039</v>
      </c>
      <c r="W54" s="5">
        <v>2040</v>
      </c>
      <c r="X54" s="5">
        <v>2041</v>
      </c>
      <c r="Y54" s="5">
        <v>2042</v>
      </c>
      <c r="Z54" s="5">
        <v>2043</v>
      </c>
      <c r="AA54" s="5">
        <v>2044</v>
      </c>
      <c r="AB54" s="5">
        <v>2045</v>
      </c>
      <c r="AC54" s="5">
        <v>2046</v>
      </c>
      <c r="AD54" s="5">
        <v>2047</v>
      </c>
      <c r="AE54" s="5">
        <v>2048</v>
      </c>
      <c r="AF54" s="5">
        <v>2049</v>
      </c>
      <c r="AG54" s="5">
        <v>2050</v>
      </c>
    </row>
    <row r="55" spans="1:33" x14ac:dyDescent="0.2">
      <c r="B55" s="14" t="s">
        <v>37</v>
      </c>
      <c r="C55" s="52" t="s">
        <v>119</v>
      </c>
      <c r="D55" s="11" t="s">
        <v>229</v>
      </c>
      <c r="E55" s="19">
        <v>624204571.64540386</v>
      </c>
      <c r="F55" s="17">
        <v>0</v>
      </c>
      <c r="G55" s="17">
        <v>-973201.78739624983</v>
      </c>
      <c r="H55" s="17">
        <v>-1621383.8695048334</v>
      </c>
      <c r="I55" s="17">
        <v>-3077469.1429268364</v>
      </c>
      <c r="J55" s="17">
        <v>-5771250.6332348734</v>
      </c>
      <c r="K55" s="17">
        <v>217044.12761914684</v>
      </c>
      <c r="L55" s="17">
        <v>1681302.6757390024</v>
      </c>
      <c r="M55" s="17">
        <v>-1077317.9379415442</v>
      </c>
      <c r="N55" s="17">
        <v>4733182.5831035227</v>
      </c>
      <c r="O55" s="17">
        <v>18670575.950537417</v>
      </c>
      <c r="P55" s="17">
        <v>87284833.73636499</v>
      </c>
      <c r="Q55" s="17">
        <v>58695617.056534402</v>
      </c>
      <c r="R55" s="17">
        <v>52329098.330922179</v>
      </c>
      <c r="S55" s="17">
        <v>63039431.785988018</v>
      </c>
      <c r="T55" s="17">
        <v>109393323.15224196</v>
      </c>
      <c r="U55" s="17">
        <v>108656626.6153909</v>
      </c>
      <c r="V55" s="17">
        <v>188789108.11348441</v>
      </c>
      <c r="W55" s="17">
        <v>137707690.63932365</v>
      </c>
      <c r="X55" s="17">
        <v>65989043.214432001</v>
      </c>
      <c r="Y55" s="17">
        <v>170029279.1858449</v>
      </c>
      <c r="Z55" s="17">
        <v>130689471.6182449</v>
      </c>
      <c r="AA55" s="17">
        <v>81057982.864910051</v>
      </c>
      <c r="AB55" s="17">
        <v>93494785.088420779</v>
      </c>
      <c r="AC55" s="17">
        <v>116221815.80403331</v>
      </c>
      <c r="AD55" s="17">
        <v>84839455.423022568</v>
      </c>
      <c r="AE55" s="17">
        <v>75560676.228942797</v>
      </c>
      <c r="AF55" s="17">
        <v>164173357.19984245</v>
      </c>
      <c r="AG55" s="17">
        <v>25497051.533944156</v>
      </c>
    </row>
    <row r="56" spans="1:33" x14ac:dyDescent="0.2">
      <c r="B56" s="14" t="s">
        <v>38</v>
      </c>
      <c r="C56" s="52" t="s">
        <v>120</v>
      </c>
      <c r="D56" s="11" t="s">
        <v>229</v>
      </c>
      <c r="E56" s="19">
        <v>631354414.84772086</v>
      </c>
      <c r="F56" s="17">
        <v>0</v>
      </c>
      <c r="G56" s="17">
        <v>-931015.16739624983</v>
      </c>
      <c r="H56" s="17">
        <v>-1565304.5895048333</v>
      </c>
      <c r="I56" s="17">
        <v>-3045019.0229268363</v>
      </c>
      <c r="J56" s="17">
        <v>-5635419.5932348734</v>
      </c>
      <c r="K56" s="17">
        <v>519620.70761914691</v>
      </c>
      <c r="L56" s="17">
        <v>1771251.3357390021</v>
      </c>
      <c r="M56" s="17">
        <v>-959743.27794154431</v>
      </c>
      <c r="N56" s="17">
        <v>4686890.9831035286</v>
      </c>
      <c r="O56" s="17">
        <v>18299392.390537418</v>
      </c>
      <c r="P56" s="17">
        <v>85995494.796364993</v>
      </c>
      <c r="Q56" s="17">
        <v>59012885.37653441</v>
      </c>
      <c r="R56" s="17">
        <v>53455354.470922172</v>
      </c>
      <c r="S56" s="17">
        <v>62849824.96598801</v>
      </c>
      <c r="T56" s="17">
        <v>109241537.71224195</v>
      </c>
      <c r="U56" s="17">
        <v>111803509.6953909</v>
      </c>
      <c r="V56" s="17">
        <v>191071654.79348439</v>
      </c>
      <c r="W56" s="17">
        <v>136468035.55932367</v>
      </c>
      <c r="X56" s="17">
        <v>64624738.734432004</v>
      </c>
      <c r="Y56" s="17">
        <v>166803112.76584491</v>
      </c>
      <c r="Z56" s="17">
        <v>128234435.29824489</v>
      </c>
      <c r="AA56" s="17">
        <v>80715919.624910057</v>
      </c>
      <c r="AB56" s="17">
        <v>92371281.248420775</v>
      </c>
      <c r="AC56" s="17">
        <v>116783995.4040333</v>
      </c>
      <c r="AD56" s="17">
        <v>94895741.443022564</v>
      </c>
      <c r="AE56" s="17">
        <v>83612509.268942788</v>
      </c>
      <c r="AF56" s="17">
        <v>175426712.81984246</v>
      </c>
      <c r="AG56" s="17">
        <v>29807443.453944154</v>
      </c>
    </row>
    <row r="57" spans="1:33" collapsed="1" x14ac:dyDescent="0.2">
      <c r="D57" s="9"/>
    </row>
    <row r="58" spans="1:33" ht="15.75" x14ac:dyDescent="0.25">
      <c r="B58" s="18" t="s">
        <v>46</v>
      </c>
      <c r="C58" s="25"/>
      <c r="D58" s="10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</row>
    <row r="59" spans="1:33" ht="15.75" x14ac:dyDescent="0.25">
      <c r="B59" s="5" t="s">
        <v>114</v>
      </c>
      <c r="C59" s="8"/>
      <c r="D59" s="6" t="s">
        <v>239</v>
      </c>
      <c r="E59" s="6" t="s">
        <v>241</v>
      </c>
      <c r="F59" s="5">
        <v>2023</v>
      </c>
      <c r="G59" s="5">
        <v>2024</v>
      </c>
      <c r="H59" s="5">
        <v>2025</v>
      </c>
      <c r="I59" s="5">
        <v>2026</v>
      </c>
      <c r="J59" s="5">
        <v>2027</v>
      </c>
      <c r="K59" s="5">
        <v>2028</v>
      </c>
      <c r="L59" s="5">
        <v>2029</v>
      </c>
      <c r="M59" s="5">
        <v>2030</v>
      </c>
      <c r="N59" s="5">
        <v>2031</v>
      </c>
      <c r="O59" s="5">
        <v>2032</v>
      </c>
      <c r="P59" s="5">
        <v>2033</v>
      </c>
      <c r="Q59" s="5">
        <v>2034</v>
      </c>
      <c r="R59" s="5">
        <v>2035</v>
      </c>
      <c r="S59" s="5">
        <v>2036</v>
      </c>
      <c r="T59" s="5">
        <v>2037</v>
      </c>
      <c r="U59" s="5">
        <v>2038</v>
      </c>
      <c r="V59" s="5">
        <v>2039</v>
      </c>
      <c r="W59" s="5">
        <v>2040</v>
      </c>
      <c r="X59" s="5">
        <v>2041</v>
      </c>
      <c r="Y59" s="5">
        <v>2042</v>
      </c>
      <c r="Z59" s="5">
        <v>2043</v>
      </c>
      <c r="AA59" s="5">
        <v>2044</v>
      </c>
      <c r="AB59" s="5">
        <v>2045</v>
      </c>
      <c r="AC59" s="5">
        <v>2046</v>
      </c>
      <c r="AD59" s="5">
        <v>2047</v>
      </c>
      <c r="AE59" s="5">
        <v>2048</v>
      </c>
      <c r="AF59" s="5">
        <v>2049</v>
      </c>
      <c r="AG59" s="5">
        <v>2050</v>
      </c>
    </row>
    <row r="60" spans="1:33" x14ac:dyDescent="0.2">
      <c r="B60" s="14" t="s">
        <v>37</v>
      </c>
      <c r="C60" s="52" t="s">
        <v>119</v>
      </c>
      <c r="D60" s="11" t="s">
        <v>229</v>
      </c>
      <c r="E60" s="19">
        <v>70719158.744287521</v>
      </c>
      <c r="F60" s="17">
        <v>0</v>
      </c>
      <c r="G60" s="17">
        <v>-249.2131276833918</v>
      </c>
      <c r="H60" s="17">
        <v>33662.180127463165</v>
      </c>
      <c r="I60" s="17">
        <v>-172985.54387416696</v>
      </c>
      <c r="J60" s="17">
        <v>-872699.40471684479</v>
      </c>
      <c r="K60" s="17">
        <v>-108380.27956532559</v>
      </c>
      <c r="L60" s="17">
        <v>-7930076.0249401638</v>
      </c>
      <c r="M60" s="17">
        <v>606394.53525518195</v>
      </c>
      <c r="N60" s="17">
        <v>4712048.2680758145</v>
      </c>
      <c r="O60" s="17">
        <v>-294091.94996076508</v>
      </c>
      <c r="P60" s="17">
        <v>-279965.7287685211</v>
      </c>
      <c r="Q60" s="17">
        <v>8959848.1456130669</v>
      </c>
      <c r="R60" s="17">
        <v>986867.15940604289</v>
      </c>
      <c r="S60" s="17">
        <v>-4337017.7821633806</v>
      </c>
      <c r="T60" s="17">
        <v>-2262614.8889740058</v>
      </c>
      <c r="U60" s="17">
        <v>-6493126.3489805926</v>
      </c>
      <c r="V60" s="17">
        <v>343541.80635595246</v>
      </c>
      <c r="W60" s="17">
        <v>7474389.7650877628</v>
      </c>
      <c r="X60" s="17">
        <v>19628335.690853108</v>
      </c>
      <c r="Y60" s="17">
        <v>19468518.966520127</v>
      </c>
      <c r="Z60" s="17">
        <v>50966931.310933761</v>
      </c>
      <c r="AA60" s="17">
        <v>51467677.194281667</v>
      </c>
      <c r="AB60" s="17">
        <v>41510662.11976169</v>
      </c>
      <c r="AC60" s="17">
        <v>18763064.779666144</v>
      </c>
      <c r="AD60" s="17">
        <v>15067743.43516406</v>
      </c>
      <c r="AE60" s="17">
        <v>8880695.0583045837</v>
      </c>
      <c r="AF60" s="17">
        <v>13224884.216855103</v>
      </c>
      <c r="AG60" s="17">
        <v>12578919.459756006</v>
      </c>
    </row>
    <row r="61" spans="1:33" x14ac:dyDescent="0.2">
      <c r="B61" s="14" t="s">
        <v>38</v>
      </c>
      <c r="C61" s="52" t="s">
        <v>120</v>
      </c>
      <c r="D61" s="11" t="s">
        <v>229</v>
      </c>
      <c r="E61" s="19">
        <v>75002148.230210349</v>
      </c>
      <c r="F61" s="17">
        <v>0</v>
      </c>
      <c r="G61" s="17">
        <v>-220.85312768339179</v>
      </c>
      <c r="H61" s="17">
        <v>33654.080127463159</v>
      </c>
      <c r="I61" s="17">
        <v>-162123.54387416699</v>
      </c>
      <c r="J61" s="17">
        <v>-861564.70471684483</v>
      </c>
      <c r="K61" s="17">
        <v>-70457.599565325596</v>
      </c>
      <c r="L61" s="17">
        <v>-7378373.724940164</v>
      </c>
      <c r="M61" s="17">
        <v>610652.95525518199</v>
      </c>
      <c r="N61" s="17">
        <v>4692830.288075814</v>
      </c>
      <c r="O61" s="17">
        <v>-287582.62996076513</v>
      </c>
      <c r="P61" s="17">
        <v>-278841.88876852108</v>
      </c>
      <c r="Q61" s="17">
        <v>9022052.8656130657</v>
      </c>
      <c r="R61" s="17">
        <v>1026111.3394060429</v>
      </c>
      <c r="S61" s="17">
        <v>-4299638.5821633805</v>
      </c>
      <c r="T61" s="17">
        <v>-2283868.8489740058</v>
      </c>
      <c r="U61" s="17">
        <v>-6483435.0289805941</v>
      </c>
      <c r="V61" s="17">
        <v>343607.32635595236</v>
      </c>
      <c r="W61" s="17">
        <v>7388162.9050877625</v>
      </c>
      <c r="X61" s="17">
        <v>21101334.730853107</v>
      </c>
      <c r="Y61" s="17">
        <v>20353577.006520126</v>
      </c>
      <c r="Z61" s="17">
        <v>51476362.570933759</v>
      </c>
      <c r="AA61" s="17">
        <v>52879164.274281673</v>
      </c>
      <c r="AB61" s="17">
        <v>41943080.399761692</v>
      </c>
      <c r="AC61" s="17">
        <v>21471839.399666142</v>
      </c>
      <c r="AD61" s="17">
        <v>16307413.595164061</v>
      </c>
      <c r="AE61" s="17">
        <v>10135490.438304583</v>
      </c>
      <c r="AF61" s="17">
        <v>17156283.836855102</v>
      </c>
      <c r="AG61" s="17">
        <v>13441146.319756003</v>
      </c>
    </row>
    <row r="62" spans="1:33" collapsed="1" x14ac:dyDescent="0.2">
      <c r="D62" s="9"/>
    </row>
    <row r="63" spans="1:33" ht="15.75" x14ac:dyDescent="0.25">
      <c r="B63" s="18" t="s">
        <v>144</v>
      </c>
      <c r="C63" s="25"/>
      <c r="D63" s="10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</row>
    <row r="64" spans="1:33" ht="15.75" x14ac:dyDescent="0.25">
      <c r="B64" s="5" t="s">
        <v>114</v>
      </c>
      <c r="C64" s="8"/>
      <c r="D64" s="6" t="s">
        <v>239</v>
      </c>
      <c r="E64" s="6" t="s">
        <v>241</v>
      </c>
      <c r="F64" s="5">
        <v>2023</v>
      </c>
      <c r="G64" s="5">
        <v>2024</v>
      </c>
      <c r="H64" s="5">
        <v>2025</v>
      </c>
      <c r="I64" s="5">
        <v>2026</v>
      </c>
      <c r="J64" s="5">
        <v>2027</v>
      </c>
      <c r="K64" s="5">
        <v>2028</v>
      </c>
      <c r="L64" s="5">
        <v>2029</v>
      </c>
      <c r="M64" s="5">
        <v>2030</v>
      </c>
      <c r="N64" s="5">
        <v>2031</v>
      </c>
      <c r="O64" s="5">
        <v>2032</v>
      </c>
      <c r="P64" s="5">
        <v>2033</v>
      </c>
      <c r="Q64" s="5">
        <v>2034</v>
      </c>
      <c r="R64" s="5">
        <v>2035</v>
      </c>
      <c r="S64" s="5">
        <v>2036</v>
      </c>
      <c r="T64" s="5">
        <v>2037</v>
      </c>
      <c r="U64" s="5">
        <v>2038</v>
      </c>
      <c r="V64" s="5">
        <v>2039</v>
      </c>
      <c r="W64" s="5">
        <v>2040</v>
      </c>
      <c r="X64" s="5">
        <v>2041</v>
      </c>
      <c r="Y64" s="5">
        <v>2042</v>
      </c>
      <c r="Z64" s="5">
        <v>2043</v>
      </c>
      <c r="AA64" s="5">
        <v>2044</v>
      </c>
      <c r="AB64" s="5">
        <v>2045</v>
      </c>
      <c r="AC64" s="5">
        <v>2046</v>
      </c>
      <c r="AD64" s="5">
        <v>2047</v>
      </c>
      <c r="AE64" s="5">
        <v>2048</v>
      </c>
      <c r="AF64" s="5">
        <v>2049</v>
      </c>
      <c r="AG64" s="5">
        <v>2050</v>
      </c>
    </row>
    <row r="65" spans="2:33" x14ac:dyDescent="0.2">
      <c r="B65" s="14" t="s">
        <v>37</v>
      </c>
      <c r="C65" s="52" t="s">
        <v>119</v>
      </c>
      <c r="D65" s="11" t="s">
        <v>229</v>
      </c>
      <c r="E65" s="19">
        <v>2364113699.5667224</v>
      </c>
      <c r="F65" s="17">
        <v>0</v>
      </c>
      <c r="G65" s="17">
        <v>-149880.78954092265</v>
      </c>
      <c r="H65" s="17">
        <v>179149.2461505938</v>
      </c>
      <c r="I65" s="17">
        <v>187017.40165497782</v>
      </c>
      <c r="J65" s="17">
        <v>8994170.8617912959</v>
      </c>
      <c r="K65" s="17">
        <v>20675672.074814454</v>
      </c>
      <c r="L65" s="17">
        <v>25486780.6501293</v>
      </c>
      <c r="M65" s="17">
        <v>49191827.137349062</v>
      </c>
      <c r="N65" s="17">
        <v>121708643.40515907</v>
      </c>
      <c r="O65" s="17">
        <v>167647885.53701392</v>
      </c>
      <c r="P65" s="17">
        <v>109078953.78676742</v>
      </c>
      <c r="Q65" s="17">
        <v>166907522.18516216</v>
      </c>
      <c r="R65" s="17">
        <v>167281806.84993833</v>
      </c>
      <c r="S65" s="17">
        <v>241084847.5057615</v>
      </c>
      <c r="T65" s="17">
        <v>183591729.42767698</v>
      </c>
      <c r="U65" s="17">
        <v>152870728.33167249</v>
      </c>
      <c r="V65" s="17">
        <v>132845378.30362637</v>
      </c>
      <c r="W65" s="17">
        <v>254034595.98727143</v>
      </c>
      <c r="X65" s="17">
        <v>375649001.87193501</v>
      </c>
      <c r="Y65" s="17">
        <v>326385079.57339853</v>
      </c>
      <c r="Z65" s="17">
        <v>464319794.4164387</v>
      </c>
      <c r="AA65" s="17">
        <v>404458071.6322214</v>
      </c>
      <c r="AB65" s="17">
        <v>434158162.33239126</v>
      </c>
      <c r="AC65" s="17">
        <v>528056439.21938461</v>
      </c>
      <c r="AD65" s="17">
        <v>760669855.33600318</v>
      </c>
      <c r="AE65" s="17">
        <v>844783761.52893066</v>
      </c>
      <c r="AF65" s="17">
        <v>806044730.98044086</v>
      </c>
      <c r="AG65" s="17">
        <v>943929657.21263528</v>
      </c>
    </row>
    <row r="66" spans="2:33" x14ac:dyDescent="0.2">
      <c r="B66" s="14" t="s">
        <v>38</v>
      </c>
      <c r="C66" s="52" t="s">
        <v>120</v>
      </c>
      <c r="D66" s="11" t="s">
        <v>229</v>
      </c>
      <c r="E66" s="19">
        <v>2378525674.8279314</v>
      </c>
      <c r="F66" s="17">
        <v>0</v>
      </c>
      <c r="G66" s="17">
        <v>-147169.60954092265</v>
      </c>
      <c r="H66" s="17">
        <v>-83789.873849406227</v>
      </c>
      <c r="I66" s="17">
        <v>-147570.59834502224</v>
      </c>
      <c r="J66" s="17">
        <v>8094148.3817912964</v>
      </c>
      <c r="K66" s="17">
        <v>20427388.874814454</v>
      </c>
      <c r="L66" s="17">
        <v>24541634.1501293</v>
      </c>
      <c r="M66" s="17">
        <v>48057597.917349055</v>
      </c>
      <c r="N66" s="17">
        <v>120826691.82515906</v>
      </c>
      <c r="O66" s="17">
        <v>168258965.23701394</v>
      </c>
      <c r="P66" s="17">
        <v>110253016.8067674</v>
      </c>
      <c r="Q66" s="17">
        <v>166813912.94516215</v>
      </c>
      <c r="R66" s="17">
        <v>167549970.40993831</v>
      </c>
      <c r="S66" s="17">
        <v>240549086.8257615</v>
      </c>
      <c r="T66" s="17">
        <v>183627159.68767697</v>
      </c>
      <c r="U66" s="17">
        <v>150800528.39167249</v>
      </c>
      <c r="V66" s="17">
        <v>130367865.20362639</v>
      </c>
      <c r="W66" s="17">
        <v>262137224.00727141</v>
      </c>
      <c r="X66" s="17">
        <v>379697721.011935</v>
      </c>
      <c r="Y66" s="17">
        <v>333704863.77339852</v>
      </c>
      <c r="Z66" s="17">
        <v>475920754.29643875</v>
      </c>
      <c r="AA66" s="17">
        <v>417411266.23222142</v>
      </c>
      <c r="AB66" s="17">
        <v>440361704.23239124</v>
      </c>
      <c r="AC66" s="17">
        <v>535246497.9193846</v>
      </c>
      <c r="AD66" s="17">
        <v>758235870.91600311</v>
      </c>
      <c r="AE66" s="17">
        <v>845329730.58893073</v>
      </c>
      <c r="AF66" s="17">
        <v>798975624.70044088</v>
      </c>
      <c r="AG66" s="17">
        <v>957656413.89263535</v>
      </c>
    </row>
    <row r="69" spans="2:33" ht="20.25" x14ac:dyDescent="0.3">
      <c r="C69" s="4" t="s">
        <v>258</v>
      </c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</row>
    <row r="71" spans="2:33" ht="15.75" x14ac:dyDescent="0.25">
      <c r="C71" s="3" t="s">
        <v>278</v>
      </c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</row>
    <row r="72" spans="2:33" x14ac:dyDescent="0.2">
      <c r="C72" s="169"/>
    </row>
    <row r="73" spans="2:33" ht="15.75" x14ac:dyDescent="0.25">
      <c r="C73" s="8" t="s">
        <v>262</v>
      </c>
      <c r="D73" s="6" t="s">
        <v>239</v>
      </c>
      <c r="E73" s="6"/>
      <c r="F73" s="5">
        <v>2023</v>
      </c>
      <c r="G73" s="5">
        <v>2024</v>
      </c>
      <c r="H73" s="5">
        <v>2025</v>
      </c>
      <c r="I73" s="5">
        <v>2026</v>
      </c>
      <c r="J73" s="5">
        <v>2027</v>
      </c>
      <c r="K73" s="5">
        <v>2028</v>
      </c>
      <c r="L73" s="5">
        <v>2029</v>
      </c>
      <c r="M73" s="5">
        <v>2030</v>
      </c>
      <c r="N73" s="5">
        <v>2031</v>
      </c>
      <c r="O73" s="5">
        <v>2032</v>
      </c>
      <c r="P73" s="5">
        <v>2033</v>
      </c>
      <c r="Q73" s="5">
        <v>2034</v>
      </c>
      <c r="R73" s="5">
        <v>2035</v>
      </c>
      <c r="S73" s="5">
        <v>2036</v>
      </c>
      <c r="T73" s="5">
        <v>2037</v>
      </c>
      <c r="U73" s="5">
        <v>2038</v>
      </c>
      <c r="V73" s="5">
        <v>2039</v>
      </c>
      <c r="W73" s="5">
        <v>2040</v>
      </c>
      <c r="X73" s="5">
        <v>2041</v>
      </c>
      <c r="Y73" s="5">
        <v>2042</v>
      </c>
      <c r="Z73" s="5">
        <v>2043</v>
      </c>
      <c r="AA73" s="5">
        <v>2044</v>
      </c>
      <c r="AB73" s="5">
        <v>2045</v>
      </c>
      <c r="AC73" s="5">
        <v>2046</v>
      </c>
      <c r="AD73" s="5">
        <v>2047</v>
      </c>
      <c r="AE73" s="5">
        <v>2048</v>
      </c>
      <c r="AF73" s="5">
        <v>2049</v>
      </c>
      <c r="AG73" s="5">
        <v>2050</v>
      </c>
    </row>
    <row r="74" spans="2:33" x14ac:dyDescent="0.2">
      <c r="C74" s="24" t="s">
        <v>265</v>
      </c>
      <c r="D74" s="11" t="s">
        <v>264</v>
      </c>
      <c r="E74" s="11"/>
      <c r="F74" s="17">
        <v>0</v>
      </c>
      <c r="G74" s="17">
        <v>-0.95828880218471213</v>
      </c>
      <c r="H74" s="17">
        <v>-1.8584238780898361</v>
      </c>
      <c r="I74" s="17">
        <v>-4.4000327336122211</v>
      </c>
      <c r="J74" s="17">
        <v>-2.283986041486517</v>
      </c>
      <c r="K74" s="17">
        <v>14.7587914264159</v>
      </c>
      <c r="L74" s="17">
        <v>31.425258073082528</v>
      </c>
      <c r="M74" s="17">
        <v>65.797100569080825</v>
      </c>
      <c r="N74" s="17">
        <v>146.2306385103409</v>
      </c>
      <c r="O74" s="17">
        <v>243.06658286824899</v>
      </c>
      <c r="P74" s="17">
        <v>337.73618176265927</v>
      </c>
      <c r="Q74" s="17">
        <v>448.33799812986655</v>
      </c>
      <c r="R74" s="17">
        <v>547.10035349523207</v>
      </c>
      <c r="S74" s="17">
        <v>674.31374650590908</v>
      </c>
      <c r="T74" s="17">
        <v>794.80144068179879</v>
      </c>
      <c r="U74" s="17">
        <v>902.66928768385651</v>
      </c>
      <c r="V74" s="17">
        <v>1023.3932960421605</v>
      </c>
      <c r="W74" s="17">
        <v>1165.7710015817977</v>
      </c>
      <c r="X74" s="17">
        <v>1328.1355344034162</v>
      </c>
      <c r="Y74" s="17">
        <v>1498.288946761201</v>
      </c>
      <c r="Z74" s="17">
        <v>1703.8645476330366</v>
      </c>
      <c r="AA74" s="17">
        <v>1874.0328778707544</v>
      </c>
      <c r="AB74" s="17">
        <v>2043.2483130256537</v>
      </c>
      <c r="AC74" s="17">
        <v>2228.2944359661037</v>
      </c>
      <c r="AD74" s="17">
        <v>2445.4847806175389</v>
      </c>
      <c r="AE74" s="17">
        <v>2668.2631459462677</v>
      </c>
      <c r="AF74" s="17">
        <v>2892.9276347291034</v>
      </c>
      <c r="AG74" s="17">
        <v>3114.1904503440255</v>
      </c>
    </row>
    <row r="75" spans="2:33" x14ac:dyDescent="0.2">
      <c r="C75" s="24" t="s">
        <v>260</v>
      </c>
      <c r="D75" s="11" t="s">
        <v>264</v>
      </c>
      <c r="E75" s="11"/>
      <c r="F75" s="17">
        <v>2204.4292723378981</v>
      </c>
      <c r="G75" s="17">
        <v>2204.4292723378981</v>
      </c>
      <c r="H75" s="17">
        <v>2204.4292723378981</v>
      </c>
      <c r="I75" s="17">
        <v>2204.4292723378981</v>
      </c>
      <c r="J75" s="17">
        <v>2204.4292723378981</v>
      </c>
      <c r="K75" s="17">
        <v>2204.4292723378981</v>
      </c>
      <c r="L75" s="17">
        <v>2204.4292723378981</v>
      </c>
      <c r="M75" s="17">
        <v>2204.4292723378981</v>
      </c>
      <c r="N75" s="17">
        <v>2204.4292723378981</v>
      </c>
      <c r="O75" s="17">
        <v>2204.4292723378981</v>
      </c>
      <c r="P75" s="17">
        <v>2204.4292723378981</v>
      </c>
      <c r="Q75" s="17">
        <v>2204.4292723378981</v>
      </c>
      <c r="R75" s="17">
        <v>2204.4292723378981</v>
      </c>
      <c r="S75" s="17">
        <v>2204.4292723378981</v>
      </c>
      <c r="T75" s="17">
        <v>2204.4292723378981</v>
      </c>
      <c r="U75" s="17">
        <v>2204.4292723378981</v>
      </c>
      <c r="V75" s="17">
        <v>2204.4292723378981</v>
      </c>
      <c r="W75" s="17">
        <v>2204.4292723378981</v>
      </c>
      <c r="X75" s="17">
        <v>2204.4292723378981</v>
      </c>
      <c r="Y75" s="17">
        <v>2204.4292723378981</v>
      </c>
      <c r="Z75" s="17">
        <v>2204.4292723378981</v>
      </c>
      <c r="AA75" s="17">
        <v>2204.4292723378981</v>
      </c>
      <c r="AB75" s="17">
        <v>2204.4292723378981</v>
      </c>
      <c r="AC75" s="17">
        <v>2204.4292723378981</v>
      </c>
      <c r="AD75" s="17">
        <v>2204.4292723378981</v>
      </c>
      <c r="AE75" s="17">
        <v>2204.4292723378981</v>
      </c>
      <c r="AF75" s="17">
        <v>2204.4292723378981</v>
      </c>
      <c r="AG75" s="17">
        <v>2204.4292723378981</v>
      </c>
    </row>
    <row r="76" spans="2:33" x14ac:dyDescent="0.2">
      <c r="C76" s="24" t="s">
        <v>266</v>
      </c>
      <c r="D76" s="11" t="s">
        <v>264</v>
      </c>
      <c r="E76" s="11"/>
      <c r="F76" s="140">
        <v>-2204.4292723378981</v>
      </c>
      <c r="G76" s="140">
        <v>-2205.3875611400827</v>
      </c>
      <c r="H76" s="140">
        <v>-2206.287696215988</v>
      </c>
      <c r="I76" s="140">
        <v>-2208.8293050715101</v>
      </c>
      <c r="J76" s="140">
        <v>-2206.7132583793846</v>
      </c>
      <c r="K76" s="140">
        <v>-2189.6704809114822</v>
      </c>
      <c r="L76" s="140">
        <v>-2173.0040142648154</v>
      </c>
      <c r="M76" s="140">
        <v>-2138.6321717688174</v>
      </c>
      <c r="N76" s="140">
        <v>-2058.1986338275574</v>
      </c>
      <c r="O76" s="140">
        <v>-1961.362689469649</v>
      </c>
      <c r="P76" s="140">
        <v>-1866.6930905752388</v>
      </c>
      <c r="Q76" s="140">
        <v>-1756.0912742080316</v>
      </c>
      <c r="R76" s="140">
        <v>-1657.3289188426661</v>
      </c>
      <c r="S76" s="140">
        <v>-1530.1155258319891</v>
      </c>
      <c r="T76" s="140">
        <v>-1409.6278316560993</v>
      </c>
      <c r="U76" s="140">
        <v>-1301.7599846540415</v>
      </c>
      <c r="V76" s="140">
        <v>-1181.0359762957376</v>
      </c>
      <c r="W76" s="140">
        <v>-1038.6582707561004</v>
      </c>
      <c r="X76" s="140">
        <v>-876.2937379344819</v>
      </c>
      <c r="Y76" s="140">
        <v>-706.14032557669702</v>
      </c>
      <c r="Z76" s="140">
        <v>-500.56472470486142</v>
      </c>
      <c r="AA76" s="140">
        <v>-330.39639446714364</v>
      </c>
      <c r="AB76" s="140">
        <v>-161.18095931224434</v>
      </c>
      <c r="AC76" s="140">
        <v>23.865163628205664</v>
      </c>
      <c r="AD76" s="140">
        <v>241.05550827964089</v>
      </c>
      <c r="AE76" s="140">
        <v>463.83387360836969</v>
      </c>
      <c r="AF76" s="140">
        <v>688.49836239120532</v>
      </c>
      <c r="AG76" s="140">
        <v>909.76117800612747</v>
      </c>
    </row>
    <row r="77" spans="2:33" x14ac:dyDescent="0.2">
      <c r="C77" s="24"/>
      <c r="D77" s="11"/>
      <c r="E77" s="11"/>
      <c r="F77" s="141">
        <v>0</v>
      </c>
      <c r="G77" s="141">
        <v>0</v>
      </c>
      <c r="H77" s="141">
        <v>0</v>
      </c>
      <c r="I77" s="141">
        <v>0</v>
      </c>
      <c r="J77" s="141">
        <v>0</v>
      </c>
      <c r="K77" s="141">
        <v>0</v>
      </c>
      <c r="L77" s="141">
        <v>0</v>
      </c>
      <c r="M77" s="141">
        <v>0</v>
      </c>
      <c r="N77" s="141">
        <v>0</v>
      </c>
      <c r="O77" s="141">
        <v>0</v>
      </c>
      <c r="P77" s="141">
        <v>0</v>
      </c>
      <c r="Q77" s="141">
        <v>0</v>
      </c>
      <c r="R77" s="141">
        <v>0</v>
      </c>
      <c r="S77" s="141">
        <v>0</v>
      </c>
      <c r="T77" s="141">
        <v>0</v>
      </c>
      <c r="U77" s="141">
        <v>0</v>
      </c>
      <c r="V77" s="141">
        <v>0</v>
      </c>
      <c r="W77" s="141">
        <v>0</v>
      </c>
      <c r="X77" s="141">
        <v>0</v>
      </c>
      <c r="Y77" s="141">
        <v>0</v>
      </c>
      <c r="Z77" s="141">
        <v>0</v>
      </c>
      <c r="AA77" s="141">
        <v>0</v>
      </c>
      <c r="AB77" s="141">
        <v>0</v>
      </c>
      <c r="AC77" s="141">
        <v>2046</v>
      </c>
      <c r="AD77" s="141">
        <v>0</v>
      </c>
      <c r="AE77" s="141">
        <v>0</v>
      </c>
      <c r="AF77" s="141">
        <v>0</v>
      </c>
      <c r="AG77" s="141">
        <v>0</v>
      </c>
    </row>
    <row r="78" spans="2:33" x14ac:dyDescent="0.2">
      <c r="C78" s="24"/>
      <c r="D78" s="11"/>
      <c r="E78" s="11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</row>
    <row r="79" spans="2:33" x14ac:dyDescent="0.2">
      <c r="C79" s="24" t="s">
        <v>267</v>
      </c>
      <c r="D79" s="11" t="s">
        <v>109</v>
      </c>
      <c r="E79" s="11"/>
      <c r="F79" s="141">
        <v>2046</v>
      </c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</row>
    <row r="80" spans="2:33" x14ac:dyDescent="0.2">
      <c r="C80" s="24"/>
      <c r="D80" s="11" t="s">
        <v>264</v>
      </c>
      <c r="E80" s="11"/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3114.1904503440255</v>
      </c>
      <c r="AD80" s="17">
        <v>0</v>
      </c>
      <c r="AE80" s="17">
        <v>0</v>
      </c>
      <c r="AF80" s="17">
        <v>0</v>
      </c>
      <c r="AG80" s="17">
        <v>0</v>
      </c>
    </row>
    <row r="82" spans="3:33" ht="15.75" x14ac:dyDescent="0.25">
      <c r="C82" s="3" t="s">
        <v>279</v>
      </c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</row>
    <row r="83" spans="3:33" x14ac:dyDescent="0.2">
      <c r="C83" s="169"/>
    </row>
    <row r="84" spans="3:33" ht="15.75" x14ac:dyDescent="0.25">
      <c r="C84" s="8" t="s">
        <v>262</v>
      </c>
      <c r="D84" s="6" t="s">
        <v>239</v>
      </c>
      <c r="E84" s="6"/>
      <c r="F84" s="5">
        <v>2023</v>
      </c>
      <c r="G84" s="5">
        <v>2024</v>
      </c>
      <c r="H84" s="5">
        <v>2025</v>
      </c>
      <c r="I84" s="5">
        <v>2026</v>
      </c>
      <c r="J84" s="5">
        <v>2027</v>
      </c>
      <c r="K84" s="5">
        <v>2028</v>
      </c>
      <c r="L84" s="5">
        <v>2029</v>
      </c>
      <c r="M84" s="5">
        <v>2030</v>
      </c>
      <c r="N84" s="5">
        <v>2031</v>
      </c>
      <c r="O84" s="5">
        <v>2032</v>
      </c>
      <c r="P84" s="5">
        <v>2033</v>
      </c>
      <c r="Q84" s="5">
        <v>2034</v>
      </c>
      <c r="R84" s="5">
        <v>2035</v>
      </c>
      <c r="S84" s="5">
        <v>2036</v>
      </c>
      <c r="T84" s="5">
        <v>2037</v>
      </c>
      <c r="U84" s="5">
        <v>2038</v>
      </c>
      <c r="V84" s="5">
        <v>2039</v>
      </c>
      <c r="W84" s="5">
        <v>2040</v>
      </c>
      <c r="X84" s="5">
        <v>2041</v>
      </c>
      <c r="Y84" s="5">
        <v>2042</v>
      </c>
      <c r="Z84" s="5">
        <v>2043</v>
      </c>
      <c r="AA84" s="5">
        <v>2044</v>
      </c>
      <c r="AB84" s="5">
        <v>2045</v>
      </c>
      <c r="AC84" s="5">
        <v>2046</v>
      </c>
      <c r="AD84" s="5">
        <v>2047</v>
      </c>
      <c r="AE84" s="5">
        <v>2048</v>
      </c>
      <c r="AF84" s="5">
        <v>2049</v>
      </c>
      <c r="AG84" s="5">
        <v>2050</v>
      </c>
    </row>
    <row r="85" spans="3:33" x14ac:dyDescent="0.2">
      <c r="C85" s="24" t="s">
        <v>265</v>
      </c>
      <c r="D85" s="11" t="s">
        <v>264</v>
      </c>
      <c r="E85" s="11"/>
      <c r="F85" s="17">
        <v>0</v>
      </c>
      <c r="G85" s="17">
        <v>-0.92002358605740597</v>
      </c>
      <c r="H85" s="17">
        <v>-1.9710366574122502</v>
      </c>
      <c r="I85" s="17">
        <v>-4.7433442631040093</v>
      </c>
      <c r="J85" s="17">
        <v>-3.1783663340553829</v>
      </c>
      <c r="K85" s="17">
        <v>13.997715676306321</v>
      </c>
      <c r="L85" s="17">
        <v>30.569007198559756</v>
      </c>
      <c r="M85" s="17">
        <v>64.371292766839119</v>
      </c>
      <c r="N85" s="17">
        <v>144.31766933422495</v>
      </c>
      <c r="O85" s="17">
        <v>241.07051532911106</v>
      </c>
      <c r="P85" s="17">
        <v>335.50287819740186</v>
      </c>
      <c r="Q85" s="17">
        <v>446.16435549219432</v>
      </c>
      <c r="R85" s="17">
        <v>545.80040151063054</v>
      </c>
      <c r="S85" s="17">
        <v>672.87874102811361</v>
      </c>
      <c r="T85" s="17">
        <v>793.4313574699122</v>
      </c>
      <c r="U85" s="17">
        <v>902.30519159794267</v>
      </c>
      <c r="V85" s="17">
        <v>1023.4089192030742</v>
      </c>
      <c r="W85" s="17">
        <v>1168.6761645916552</v>
      </c>
      <c r="X85" s="17">
        <v>1333.1226397459154</v>
      </c>
      <c r="Y85" s="17">
        <v>1505.4497622519184</v>
      </c>
      <c r="Z85" s="17">
        <v>1714.9719582614866</v>
      </c>
      <c r="AA85" s="17">
        <v>1890.9771570034177</v>
      </c>
      <c r="AB85" s="17">
        <v>2063.5553892332864</v>
      </c>
      <c r="AC85" s="17">
        <v>2253.1954130458575</v>
      </c>
      <c r="AD85" s="17">
        <v>2473.9977973999421</v>
      </c>
      <c r="AE85" s="17">
        <v>2700.8449055546857</v>
      </c>
      <c r="AF85" s="17">
        <v>2928.6121770129748</v>
      </c>
      <c r="AG85" s="17">
        <v>3154.9750530987403</v>
      </c>
    </row>
    <row r="86" spans="3:33" x14ac:dyDescent="0.2">
      <c r="C86" s="24" t="s">
        <v>260</v>
      </c>
      <c r="D86" s="11" t="s">
        <v>264</v>
      </c>
      <c r="E86" s="11"/>
      <c r="F86" s="17">
        <v>2261.8622260601956</v>
      </c>
      <c r="G86" s="17">
        <v>2261.8622260601956</v>
      </c>
      <c r="H86" s="17">
        <v>2261.8622260601956</v>
      </c>
      <c r="I86" s="17">
        <v>2261.8622260601956</v>
      </c>
      <c r="J86" s="17">
        <v>2261.8622260601956</v>
      </c>
      <c r="K86" s="17">
        <v>2261.8622260601956</v>
      </c>
      <c r="L86" s="17">
        <v>2261.8622260601956</v>
      </c>
      <c r="M86" s="17">
        <v>2261.8622260601956</v>
      </c>
      <c r="N86" s="17">
        <v>2261.8622260601956</v>
      </c>
      <c r="O86" s="17">
        <v>2261.8622260601956</v>
      </c>
      <c r="P86" s="17">
        <v>2261.8622260601956</v>
      </c>
      <c r="Q86" s="17">
        <v>2261.8622260601956</v>
      </c>
      <c r="R86" s="17">
        <v>2261.8622260601956</v>
      </c>
      <c r="S86" s="17">
        <v>2261.8622260601956</v>
      </c>
      <c r="T86" s="17">
        <v>2261.8622260601956</v>
      </c>
      <c r="U86" s="17">
        <v>2261.8622260601956</v>
      </c>
      <c r="V86" s="17">
        <v>2261.8622260601956</v>
      </c>
      <c r="W86" s="17">
        <v>2261.8622260601956</v>
      </c>
      <c r="X86" s="17">
        <v>2261.8622260601956</v>
      </c>
      <c r="Y86" s="17">
        <v>2261.8622260601956</v>
      </c>
      <c r="Z86" s="17">
        <v>2261.8622260601956</v>
      </c>
      <c r="AA86" s="17">
        <v>2261.8622260601956</v>
      </c>
      <c r="AB86" s="17">
        <v>2261.8622260601956</v>
      </c>
      <c r="AC86" s="17">
        <v>2261.8622260601956</v>
      </c>
      <c r="AD86" s="17">
        <v>2261.8622260601956</v>
      </c>
      <c r="AE86" s="17">
        <v>2261.8622260601956</v>
      </c>
      <c r="AF86" s="17">
        <v>2261.8622260601956</v>
      </c>
      <c r="AG86" s="17">
        <v>2261.8622260601956</v>
      </c>
    </row>
    <row r="87" spans="3:33" x14ac:dyDescent="0.2">
      <c r="C87" s="24" t="s">
        <v>266</v>
      </c>
      <c r="D87" s="11" t="s">
        <v>264</v>
      </c>
      <c r="E87" s="11"/>
      <c r="F87" s="140">
        <v>-2261.8622260601956</v>
      </c>
      <c r="G87" s="140">
        <v>-2262.7822496462531</v>
      </c>
      <c r="H87" s="140">
        <v>-2263.8332627176078</v>
      </c>
      <c r="I87" s="140">
        <v>-2266.6055703232996</v>
      </c>
      <c r="J87" s="140">
        <v>-2265.0405923942508</v>
      </c>
      <c r="K87" s="140">
        <v>-2247.8645103838894</v>
      </c>
      <c r="L87" s="140">
        <v>-2231.293218861636</v>
      </c>
      <c r="M87" s="140">
        <v>-2197.4909332933566</v>
      </c>
      <c r="N87" s="140">
        <v>-2117.5445567259708</v>
      </c>
      <c r="O87" s="140">
        <v>-2020.7917107310845</v>
      </c>
      <c r="P87" s="140">
        <v>-1926.3593478627936</v>
      </c>
      <c r="Q87" s="140">
        <v>-1815.6978705680012</v>
      </c>
      <c r="R87" s="140">
        <v>-1716.061824549565</v>
      </c>
      <c r="S87" s="140">
        <v>-1588.9834850320819</v>
      </c>
      <c r="T87" s="140">
        <v>-1468.4308685902834</v>
      </c>
      <c r="U87" s="140">
        <v>-1359.5570344622529</v>
      </c>
      <c r="V87" s="140">
        <v>-1238.4533068571213</v>
      </c>
      <c r="W87" s="140">
        <v>-1093.1860614685404</v>
      </c>
      <c r="X87" s="140">
        <v>-928.73958631428013</v>
      </c>
      <c r="Y87" s="140">
        <v>-756.41246380827715</v>
      </c>
      <c r="Z87" s="140">
        <v>-546.89026779870892</v>
      </c>
      <c r="AA87" s="140">
        <v>-370.88506905677787</v>
      </c>
      <c r="AB87" s="140">
        <v>-198.30683682690915</v>
      </c>
      <c r="AC87" s="140">
        <v>-8.666813014338004</v>
      </c>
      <c r="AD87" s="140">
        <v>212.13557133974655</v>
      </c>
      <c r="AE87" s="140">
        <v>438.98267949449018</v>
      </c>
      <c r="AF87" s="140">
        <v>666.74995095277927</v>
      </c>
      <c r="AG87" s="140">
        <v>893.11282703854476</v>
      </c>
    </row>
    <row r="88" spans="3:33" x14ac:dyDescent="0.2">
      <c r="C88" s="24"/>
      <c r="D88" s="11"/>
      <c r="E88" s="11"/>
      <c r="F88" s="141">
        <v>0</v>
      </c>
      <c r="G88" s="141">
        <v>0</v>
      </c>
      <c r="H88" s="141">
        <v>0</v>
      </c>
      <c r="I88" s="141">
        <v>0</v>
      </c>
      <c r="J88" s="141">
        <v>0</v>
      </c>
      <c r="K88" s="141">
        <v>0</v>
      </c>
      <c r="L88" s="141">
        <v>0</v>
      </c>
      <c r="M88" s="141">
        <v>0</v>
      </c>
      <c r="N88" s="141">
        <v>0</v>
      </c>
      <c r="O88" s="141">
        <v>0</v>
      </c>
      <c r="P88" s="141">
        <v>0</v>
      </c>
      <c r="Q88" s="141">
        <v>0</v>
      </c>
      <c r="R88" s="141">
        <v>0</v>
      </c>
      <c r="S88" s="141">
        <v>0</v>
      </c>
      <c r="T88" s="141">
        <v>0</v>
      </c>
      <c r="U88" s="141">
        <v>0</v>
      </c>
      <c r="V88" s="141">
        <v>0</v>
      </c>
      <c r="W88" s="141">
        <v>0</v>
      </c>
      <c r="X88" s="141">
        <v>0</v>
      </c>
      <c r="Y88" s="141">
        <v>0</v>
      </c>
      <c r="Z88" s="141">
        <v>0</v>
      </c>
      <c r="AA88" s="141">
        <v>0</v>
      </c>
      <c r="AB88" s="141">
        <v>0</v>
      </c>
      <c r="AC88" s="141">
        <v>0</v>
      </c>
      <c r="AD88" s="141">
        <v>2047</v>
      </c>
      <c r="AE88" s="141">
        <v>0</v>
      </c>
      <c r="AF88" s="141">
        <v>0</v>
      </c>
      <c r="AG88" s="141">
        <v>0</v>
      </c>
    </row>
    <row r="89" spans="3:33" x14ac:dyDescent="0.2">
      <c r="C89" s="24"/>
      <c r="D89" s="11"/>
      <c r="E89" s="11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</row>
    <row r="90" spans="3:33" x14ac:dyDescent="0.2">
      <c r="C90" s="24" t="s">
        <v>267</v>
      </c>
      <c r="D90" s="11" t="s">
        <v>109</v>
      </c>
      <c r="E90" s="11"/>
      <c r="F90" s="141">
        <v>2047</v>
      </c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</row>
    <row r="91" spans="3:33" x14ac:dyDescent="0.2">
      <c r="C91" s="24"/>
      <c r="D91" s="11" t="s">
        <v>264</v>
      </c>
      <c r="E91" s="11"/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3154.9750530987403</v>
      </c>
      <c r="AE91" s="17">
        <v>0</v>
      </c>
      <c r="AF91" s="17">
        <v>0</v>
      </c>
      <c r="AG91" s="17">
        <v>0</v>
      </c>
    </row>
    <row r="93" spans="3:33" ht="20.25" x14ac:dyDescent="0.3">
      <c r="C93" s="4" t="s">
        <v>268</v>
      </c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</row>
    <row r="95" spans="3:33" ht="15.75" x14ac:dyDescent="0.25">
      <c r="C95" s="3" t="s">
        <v>278</v>
      </c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</row>
    <row r="96" spans="3:33" x14ac:dyDescent="0.2">
      <c r="C96" s="169"/>
    </row>
    <row r="97" spans="3:33" ht="15.75" x14ac:dyDescent="0.25">
      <c r="C97" s="8" t="s">
        <v>262</v>
      </c>
      <c r="D97" s="6" t="s">
        <v>239</v>
      </c>
      <c r="E97" s="6"/>
      <c r="F97" s="5">
        <v>2023</v>
      </c>
      <c r="G97" s="5">
        <v>2024</v>
      </c>
      <c r="H97" s="5">
        <v>2025</v>
      </c>
      <c r="I97" s="5">
        <v>2026</v>
      </c>
      <c r="J97" s="5">
        <v>2027</v>
      </c>
      <c r="K97" s="5">
        <v>2028</v>
      </c>
      <c r="L97" s="5">
        <v>2029</v>
      </c>
      <c r="M97" s="5">
        <v>2030</v>
      </c>
      <c r="N97" s="5">
        <v>2031</v>
      </c>
      <c r="O97" s="5">
        <v>2032</v>
      </c>
      <c r="P97" s="5">
        <v>2033</v>
      </c>
      <c r="Q97" s="5">
        <v>2034</v>
      </c>
      <c r="R97" s="5">
        <v>2035</v>
      </c>
      <c r="S97" s="5">
        <v>2036</v>
      </c>
      <c r="T97" s="5">
        <v>2037</v>
      </c>
      <c r="U97" s="5">
        <v>2038</v>
      </c>
      <c r="V97" s="5">
        <v>2039</v>
      </c>
      <c r="W97" s="5">
        <v>2040</v>
      </c>
      <c r="X97" s="5">
        <v>2041</v>
      </c>
      <c r="Y97" s="5">
        <v>2042</v>
      </c>
      <c r="Z97" s="5">
        <v>2043</v>
      </c>
      <c r="AA97" s="5">
        <v>2044</v>
      </c>
      <c r="AB97" s="5">
        <v>2045</v>
      </c>
      <c r="AC97" s="5">
        <v>2046</v>
      </c>
      <c r="AD97" s="5">
        <v>2047</v>
      </c>
      <c r="AE97" s="5">
        <v>2048</v>
      </c>
      <c r="AF97" s="5">
        <v>2049</v>
      </c>
      <c r="AG97" s="5">
        <v>2050</v>
      </c>
    </row>
    <row r="98" spans="3:33" x14ac:dyDescent="0.2">
      <c r="C98" s="24" t="s">
        <v>271</v>
      </c>
      <c r="D98" s="11" t="s">
        <v>264</v>
      </c>
      <c r="E98" s="11"/>
      <c r="F98" s="17">
        <v>0</v>
      </c>
      <c r="G98" s="17">
        <v>-0.95828880218471213</v>
      </c>
      <c r="H98" s="17">
        <v>-1.8584238780898361</v>
      </c>
      <c r="I98" s="17">
        <v>-4.4000327336122211</v>
      </c>
      <c r="J98" s="17">
        <v>-2.283986041486517</v>
      </c>
      <c r="K98" s="17">
        <v>14.7587914264159</v>
      </c>
      <c r="L98" s="17">
        <v>31.425258073082528</v>
      </c>
      <c r="M98" s="17">
        <v>65.797100569080825</v>
      </c>
      <c r="N98" s="17">
        <v>150.0980202942057</v>
      </c>
      <c r="O98" s="17">
        <v>261.18971635672335</v>
      </c>
      <c r="P98" s="17">
        <v>369.37187610858354</v>
      </c>
      <c r="Q98" s="17">
        <v>492.78180703261523</v>
      </c>
      <c r="R98" s="17">
        <v>603.68455534283817</v>
      </c>
      <c r="S98" s="17">
        <v>742.40542981783494</v>
      </c>
      <c r="T98" s="17">
        <v>873.80068936274824</v>
      </c>
      <c r="U98" s="17">
        <v>992.00746088520737</v>
      </c>
      <c r="V98" s="17">
        <v>1126.7313670368783</v>
      </c>
      <c r="W98" s="17">
        <v>1282.3791178782849</v>
      </c>
      <c r="X98" s="17">
        <v>1457.321892692102</v>
      </c>
      <c r="Y98" s="17">
        <v>1639.3978093078949</v>
      </c>
      <c r="Z98" s="17">
        <v>1856.2743620830561</v>
      </c>
      <c r="AA98" s="17">
        <v>2037.1544950727412</v>
      </c>
      <c r="AB98" s="17">
        <v>2216.5232977650494</v>
      </c>
      <c r="AC98" s="17">
        <v>2411.1934657646557</v>
      </c>
      <c r="AD98" s="17">
        <v>2637.506128007708</v>
      </c>
      <c r="AE98" s="17">
        <v>2868.9312398687753</v>
      </c>
      <c r="AF98" s="17">
        <v>3101.7916969287094</v>
      </c>
      <c r="AG98" s="17">
        <v>3330.8232028536763</v>
      </c>
    </row>
    <row r="99" spans="3:33" x14ac:dyDescent="0.2">
      <c r="C99" s="24" t="s">
        <v>269</v>
      </c>
      <c r="D99" s="11" t="s">
        <v>264</v>
      </c>
      <c r="E99" s="11"/>
      <c r="F99" s="140">
        <v>2537.7006643724321</v>
      </c>
      <c r="G99" s="140">
        <v>2537.7006643724321</v>
      </c>
      <c r="H99" s="140">
        <v>2537.7006643724321</v>
      </c>
      <c r="I99" s="140">
        <v>2537.7006643724321</v>
      </c>
      <c r="J99" s="140">
        <v>2537.7006643724321</v>
      </c>
      <c r="K99" s="140">
        <v>2537.7006643724321</v>
      </c>
      <c r="L99" s="140">
        <v>2537.7006643724321</v>
      </c>
      <c r="M99" s="140">
        <v>2537.7006643724321</v>
      </c>
      <c r="N99" s="140">
        <v>2537.7006643724321</v>
      </c>
      <c r="O99" s="140">
        <v>2537.7006643724321</v>
      </c>
      <c r="P99" s="140">
        <v>2537.7006643724321</v>
      </c>
      <c r="Q99" s="140">
        <v>2537.7006643724321</v>
      </c>
      <c r="R99" s="140">
        <v>2537.7006643724321</v>
      </c>
      <c r="S99" s="140">
        <v>2537.7006643724321</v>
      </c>
      <c r="T99" s="140">
        <v>2537.7006643724321</v>
      </c>
      <c r="U99" s="140">
        <v>2537.7006643724321</v>
      </c>
      <c r="V99" s="140">
        <v>2537.7006643724321</v>
      </c>
      <c r="W99" s="140">
        <v>2537.7006643724321</v>
      </c>
      <c r="X99" s="140">
        <v>2537.7006643724321</v>
      </c>
      <c r="Y99" s="140">
        <v>2537.7006643724321</v>
      </c>
      <c r="Z99" s="140">
        <v>2537.7006643724321</v>
      </c>
      <c r="AA99" s="140">
        <v>2537.7006643724321</v>
      </c>
      <c r="AB99" s="140">
        <v>2537.7006643724321</v>
      </c>
      <c r="AC99" s="140">
        <v>2537.7006643724321</v>
      </c>
      <c r="AD99" s="140">
        <v>2537.7006643724321</v>
      </c>
      <c r="AE99" s="140">
        <v>2537.7006643724321</v>
      </c>
      <c r="AF99" s="140">
        <v>2537.7006643724321</v>
      </c>
      <c r="AG99" s="140">
        <v>2537.7006643724321</v>
      </c>
    </row>
    <row r="100" spans="3:33" x14ac:dyDescent="0.2">
      <c r="C100" s="24" t="s">
        <v>266</v>
      </c>
      <c r="D100" s="11" t="s">
        <v>264</v>
      </c>
      <c r="E100" s="11"/>
      <c r="F100" s="17">
        <v>-2537.7006643724321</v>
      </c>
      <c r="G100" s="17">
        <v>-2538.6589531746167</v>
      </c>
      <c r="H100" s="17">
        <v>-2539.5590882505221</v>
      </c>
      <c r="I100" s="17">
        <v>-2542.1006971060442</v>
      </c>
      <c r="J100" s="17">
        <v>-2539.9846504139186</v>
      </c>
      <c r="K100" s="17">
        <v>-2522.9418729460162</v>
      </c>
      <c r="L100" s="17">
        <v>-2506.2754062993495</v>
      </c>
      <c r="M100" s="17">
        <v>-2471.9035638033515</v>
      </c>
      <c r="N100" s="17">
        <v>-2387.6026440782266</v>
      </c>
      <c r="O100" s="17">
        <v>-2276.5109480157089</v>
      </c>
      <c r="P100" s="17">
        <v>-2168.3287882638488</v>
      </c>
      <c r="Q100" s="17">
        <v>-2044.9188573398169</v>
      </c>
      <c r="R100" s="17">
        <v>-1934.016109029594</v>
      </c>
      <c r="S100" s="17">
        <v>-1795.2952345545973</v>
      </c>
      <c r="T100" s="17">
        <v>-1663.8999750096839</v>
      </c>
      <c r="U100" s="17">
        <v>-1545.6932034872248</v>
      </c>
      <c r="V100" s="17">
        <v>-1410.9692973355538</v>
      </c>
      <c r="W100" s="17">
        <v>-1255.3215464941472</v>
      </c>
      <c r="X100" s="17">
        <v>-1080.3787716803301</v>
      </c>
      <c r="Y100" s="17">
        <v>-898.3028550645372</v>
      </c>
      <c r="Z100" s="17">
        <v>-681.42630228937605</v>
      </c>
      <c r="AA100" s="17">
        <v>-500.54616929969097</v>
      </c>
      <c r="AB100" s="17">
        <v>-321.17736660738274</v>
      </c>
      <c r="AC100" s="17">
        <v>-126.50719860777644</v>
      </c>
      <c r="AD100" s="17">
        <v>99.805463635275828</v>
      </c>
      <c r="AE100" s="17">
        <v>331.23057549634314</v>
      </c>
      <c r="AF100" s="17">
        <v>564.09103255627724</v>
      </c>
      <c r="AG100" s="17">
        <v>793.12253848124419</v>
      </c>
    </row>
    <row r="101" spans="3:33" x14ac:dyDescent="0.2">
      <c r="C101" s="24"/>
      <c r="D101" s="11"/>
      <c r="E101" s="11"/>
      <c r="F101" s="141">
        <v>0</v>
      </c>
      <c r="G101" s="141">
        <v>0</v>
      </c>
      <c r="H101" s="141">
        <v>0</v>
      </c>
      <c r="I101" s="141">
        <v>0</v>
      </c>
      <c r="J101" s="141">
        <v>0</v>
      </c>
      <c r="K101" s="141">
        <v>0</v>
      </c>
      <c r="L101" s="141">
        <v>0</v>
      </c>
      <c r="M101" s="141">
        <v>0</v>
      </c>
      <c r="N101" s="141">
        <v>0</v>
      </c>
      <c r="O101" s="141">
        <v>0</v>
      </c>
      <c r="P101" s="141">
        <v>0</v>
      </c>
      <c r="Q101" s="141">
        <v>0</v>
      </c>
      <c r="R101" s="141">
        <v>0</v>
      </c>
      <c r="S101" s="141">
        <v>0</v>
      </c>
      <c r="T101" s="141">
        <v>0</v>
      </c>
      <c r="U101" s="141">
        <v>0</v>
      </c>
      <c r="V101" s="141">
        <v>0</v>
      </c>
      <c r="W101" s="141">
        <v>0</v>
      </c>
      <c r="X101" s="141">
        <v>0</v>
      </c>
      <c r="Y101" s="141">
        <v>0</v>
      </c>
      <c r="Z101" s="141">
        <v>0</v>
      </c>
      <c r="AA101" s="141">
        <v>0</v>
      </c>
      <c r="AB101" s="141">
        <v>0</v>
      </c>
      <c r="AC101" s="141">
        <v>0</v>
      </c>
      <c r="AD101" s="141">
        <v>2047</v>
      </c>
      <c r="AE101" s="141">
        <v>0</v>
      </c>
      <c r="AF101" s="141">
        <v>0</v>
      </c>
      <c r="AG101" s="141">
        <v>0</v>
      </c>
    </row>
    <row r="102" spans="3:33" x14ac:dyDescent="0.2">
      <c r="C102" s="24"/>
      <c r="D102" s="11"/>
      <c r="E102" s="11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</row>
    <row r="103" spans="3:33" x14ac:dyDescent="0.2">
      <c r="C103" s="24" t="s">
        <v>267</v>
      </c>
      <c r="D103" s="11" t="s">
        <v>109</v>
      </c>
      <c r="E103" s="11"/>
      <c r="F103" s="141">
        <v>2047</v>
      </c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</row>
    <row r="104" spans="3:33" x14ac:dyDescent="0.2">
      <c r="C104" s="24"/>
      <c r="D104" s="11" t="s">
        <v>264</v>
      </c>
      <c r="E104" s="11"/>
      <c r="F104" s="17">
        <v>0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>
        <v>0</v>
      </c>
      <c r="S104" s="17">
        <v>0</v>
      </c>
      <c r="T104" s="17">
        <v>0</v>
      </c>
      <c r="U104" s="17">
        <v>0</v>
      </c>
      <c r="V104" s="17">
        <v>0</v>
      </c>
      <c r="W104" s="17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0</v>
      </c>
      <c r="AC104" s="17">
        <v>0</v>
      </c>
      <c r="AD104" s="17">
        <v>3330.8232028536763</v>
      </c>
      <c r="AE104" s="17">
        <v>0</v>
      </c>
      <c r="AF104" s="17">
        <v>0</v>
      </c>
      <c r="AG104" s="17">
        <v>0</v>
      </c>
    </row>
    <row r="106" spans="3:33" ht="15.75" x14ac:dyDescent="0.25">
      <c r="C106" s="3" t="s">
        <v>279</v>
      </c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</row>
    <row r="107" spans="3:33" x14ac:dyDescent="0.2">
      <c r="C107" s="169"/>
    </row>
    <row r="108" spans="3:33" ht="15.75" x14ac:dyDescent="0.25">
      <c r="C108" s="8" t="s">
        <v>262</v>
      </c>
      <c r="D108" s="6" t="s">
        <v>239</v>
      </c>
      <c r="E108" s="6"/>
      <c r="F108" s="5">
        <v>2023</v>
      </c>
      <c r="G108" s="5">
        <v>2024</v>
      </c>
      <c r="H108" s="5">
        <v>2025</v>
      </c>
      <c r="I108" s="5">
        <v>2026</v>
      </c>
      <c r="J108" s="5">
        <v>2027</v>
      </c>
      <c r="K108" s="5">
        <v>2028</v>
      </c>
      <c r="L108" s="5">
        <v>2029</v>
      </c>
      <c r="M108" s="5">
        <v>2030</v>
      </c>
      <c r="N108" s="5">
        <v>2031</v>
      </c>
      <c r="O108" s="5">
        <v>2032</v>
      </c>
      <c r="P108" s="5">
        <v>2033</v>
      </c>
      <c r="Q108" s="5">
        <v>2034</v>
      </c>
      <c r="R108" s="5">
        <v>2035</v>
      </c>
      <c r="S108" s="5">
        <v>2036</v>
      </c>
      <c r="T108" s="5">
        <v>2037</v>
      </c>
      <c r="U108" s="5">
        <v>2038</v>
      </c>
      <c r="V108" s="5">
        <v>2039</v>
      </c>
      <c r="W108" s="5">
        <v>2040</v>
      </c>
      <c r="X108" s="5">
        <v>2041</v>
      </c>
      <c r="Y108" s="5">
        <v>2042</v>
      </c>
      <c r="Z108" s="5">
        <v>2043</v>
      </c>
      <c r="AA108" s="5">
        <v>2044</v>
      </c>
      <c r="AB108" s="5">
        <v>2045</v>
      </c>
      <c r="AC108" s="5">
        <v>2046</v>
      </c>
      <c r="AD108" s="5">
        <v>2047</v>
      </c>
      <c r="AE108" s="5">
        <v>2048</v>
      </c>
      <c r="AF108" s="5">
        <v>2049</v>
      </c>
      <c r="AG108" s="5">
        <v>2050</v>
      </c>
    </row>
    <row r="109" spans="3:33" x14ac:dyDescent="0.2">
      <c r="C109" s="24" t="s">
        <v>271</v>
      </c>
      <c r="D109" s="11" t="s">
        <v>264</v>
      </c>
      <c r="E109" s="11"/>
      <c r="F109" s="17">
        <v>0</v>
      </c>
      <c r="G109" s="17">
        <v>-0.92002358605740597</v>
      </c>
      <c r="H109" s="17">
        <v>-1.9710366574122502</v>
      </c>
      <c r="I109" s="17">
        <v>-4.7433442631040093</v>
      </c>
      <c r="J109" s="17">
        <v>-3.1783663340553829</v>
      </c>
      <c r="K109" s="17">
        <v>13.997715676306321</v>
      </c>
      <c r="L109" s="17">
        <v>30.569007198559756</v>
      </c>
      <c r="M109" s="17">
        <v>64.371292766839119</v>
      </c>
      <c r="N109" s="17">
        <v>148.28562654674687</v>
      </c>
      <c r="O109" s="17">
        <v>259.66496042349377</v>
      </c>
      <c r="P109" s="17">
        <v>367.96129284805062</v>
      </c>
      <c r="Q109" s="17">
        <v>491.76397351371145</v>
      </c>
      <c r="R109" s="17">
        <v>603.85613647135938</v>
      </c>
      <c r="S109" s="17">
        <v>742.74122190278695</v>
      </c>
      <c r="T109" s="17">
        <v>874.48506669903554</v>
      </c>
      <c r="U109" s="17">
        <v>993.96670021517048</v>
      </c>
      <c r="V109" s="17">
        <v>1129.4344080343903</v>
      </c>
      <c r="W109" s="17">
        <v>1288.3168005453299</v>
      </c>
      <c r="X109" s="17">
        <v>1465.6686284222051</v>
      </c>
      <c r="Y109" s="17">
        <v>1650.2283127505921</v>
      </c>
      <c r="Z109" s="17">
        <v>1871.3453540894341</v>
      </c>
      <c r="AA109" s="17">
        <v>2058.3409275510553</v>
      </c>
      <c r="AB109" s="17">
        <v>2241.3365765768399</v>
      </c>
      <c r="AC109" s="17">
        <v>2440.8509291059186</v>
      </c>
      <c r="AD109" s="17">
        <v>2671.0128667457921</v>
      </c>
      <c r="AE109" s="17">
        <v>2906.7315893894352</v>
      </c>
      <c r="AF109" s="17">
        <v>3142.9079741073447</v>
      </c>
      <c r="AG109" s="17">
        <v>3377.241573661945</v>
      </c>
    </row>
    <row r="110" spans="3:33" x14ac:dyDescent="0.2">
      <c r="C110" s="24" t="s">
        <v>269</v>
      </c>
      <c r="D110" s="11" t="s">
        <v>264</v>
      </c>
      <c r="E110" s="11"/>
      <c r="F110" s="17">
        <v>2603.8006995949008</v>
      </c>
      <c r="G110" s="17">
        <v>2603.8006995949008</v>
      </c>
      <c r="H110" s="17">
        <v>2603.8006995949008</v>
      </c>
      <c r="I110" s="17">
        <v>2603.8006995949008</v>
      </c>
      <c r="J110" s="17">
        <v>2603.8006995949008</v>
      </c>
      <c r="K110" s="17">
        <v>2603.8006995949008</v>
      </c>
      <c r="L110" s="17">
        <v>2603.8006995949008</v>
      </c>
      <c r="M110" s="17">
        <v>2603.8006995949008</v>
      </c>
      <c r="N110" s="17">
        <v>2603.8006995949008</v>
      </c>
      <c r="O110" s="17">
        <v>2603.8006995949008</v>
      </c>
      <c r="P110" s="17">
        <v>2603.8006995949008</v>
      </c>
      <c r="Q110" s="17">
        <v>2603.8006995949008</v>
      </c>
      <c r="R110" s="17">
        <v>2603.8006995949008</v>
      </c>
      <c r="S110" s="17">
        <v>2603.8006995949008</v>
      </c>
      <c r="T110" s="17">
        <v>2603.8006995949008</v>
      </c>
      <c r="U110" s="17">
        <v>2603.8006995949008</v>
      </c>
      <c r="V110" s="17">
        <v>2603.8006995949008</v>
      </c>
      <c r="W110" s="17">
        <v>2603.8006995949008</v>
      </c>
      <c r="X110" s="17">
        <v>2603.8006995949008</v>
      </c>
      <c r="Y110" s="17">
        <v>2603.8006995949008</v>
      </c>
      <c r="Z110" s="17">
        <v>2603.8006995949008</v>
      </c>
      <c r="AA110" s="17">
        <v>2603.8006995949008</v>
      </c>
      <c r="AB110" s="17">
        <v>2603.8006995949008</v>
      </c>
      <c r="AC110" s="17">
        <v>2603.8006995949008</v>
      </c>
      <c r="AD110" s="17">
        <v>2603.8006995949008</v>
      </c>
      <c r="AE110" s="17">
        <v>2603.8006995949008</v>
      </c>
      <c r="AF110" s="17">
        <v>2603.8006995949008</v>
      </c>
      <c r="AG110" s="17">
        <v>2603.8006995949008</v>
      </c>
    </row>
    <row r="111" spans="3:33" x14ac:dyDescent="0.2">
      <c r="C111" s="24" t="s">
        <v>266</v>
      </c>
      <c r="D111" s="11" t="s">
        <v>264</v>
      </c>
      <c r="E111" s="11"/>
      <c r="F111" s="140">
        <v>-2603.8006995949008</v>
      </c>
      <c r="G111" s="140">
        <v>-2604.7207231809584</v>
      </c>
      <c r="H111" s="140">
        <v>-2605.7717362523131</v>
      </c>
      <c r="I111" s="140">
        <v>-2608.5440438580049</v>
      </c>
      <c r="J111" s="140">
        <v>-2606.9790659289561</v>
      </c>
      <c r="K111" s="140">
        <v>-2589.8029839185947</v>
      </c>
      <c r="L111" s="140">
        <v>-2573.2316923963413</v>
      </c>
      <c r="M111" s="140">
        <v>-2539.4294068280619</v>
      </c>
      <c r="N111" s="140">
        <v>-2455.5150730481541</v>
      </c>
      <c r="O111" s="140">
        <v>-2344.1357391714073</v>
      </c>
      <c r="P111" s="140">
        <v>-2235.8394067468503</v>
      </c>
      <c r="Q111" s="140">
        <v>-2112.0367260811895</v>
      </c>
      <c r="R111" s="140">
        <v>-1999.9445631235415</v>
      </c>
      <c r="S111" s="140">
        <v>-1861.0594776921139</v>
      </c>
      <c r="T111" s="140">
        <v>-1729.3156328958653</v>
      </c>
      <c r="U111" s="140">
        <v>-1609.8339993797304</v>
      </c>
      <c r="V111" s="140">
        <v>-1474.3662915605105</v>
      </c>
      <c r="W111" s="140">
        <v>-1315.4838990495709</v>
      </c>
      <c r="X111" s="140">
        <v>-1138.1320711726958</v>
      </c>
      <c r="Y111" s="140">
        <v>-953.57238684430877</v>
      </c>
      <c r="Z111" s="140">
        <v>-732.45534550546677</v>
      </c>
      <c r="AA111" s="140">
        <v>-545.45977204384553</v>
      </c>
      <c r="AB111" s="140">
        <v>-362.46412301806095</v>
      </c>
      <c r="AC111" s="140">
        <v>-162.94977048898227</v>
      </c>
      <c r="AD111" s="140">
        <v>67.212167150891219</v>
      </c>
      <c r="AE111" s="140">
        <v>302.93088979453432</v>
      </c>
      <c r="AF111" s="140">
        <v>539.10727451244384</v>
      </c>
      <c r="AG111" s="140">
        <v>773.44087406704421</v>
      </c>
    </row>
    <row r="112" spans="3:33" x14ac:dyDescent="0.2">
      <c r="C112" s="24"/>
      <c r="D112" s="11"/>
      <c r="E112" s="11"/>
      <c r="F112" s="141">
        <v>0</v>
      </c>
      <c r="G112" s="141">
        <v>0</v>
      </c>
      <c r="H112" s="141">
        <v>0</v>
      </c>
      <c r="I112" s="141">
        <v>0</v>
      </c>
      <c r="J112" s="141">
        <v>0</v>
      </c>
      <c r="K112" s="141">
        <v>0</v>
      </c>
      <c r="L112" s="141">
        <v>0</v>
      </c>
      <c r="M112" s="141">
        <v>0</v>
      </c>
      <c r="N112" s="141">
        <v>0</v>
      </c>
      <c r="O112" s="141">
        <v>0</v>
      </c>
      <c r="P112" s="141">
        <v>0</v>
      </c>
      <c r="Q112" s="141">
        <v>0</v>
      </c>
      <c r="R112" s="141">
        <v>0</v>
      </c>
      <c r="S112" s="141">
        <v>0</v>
      </c>
      <c r="T112" s="141">
        <v>0</v>
      </c>
      <c r="U112" s="141">
        <v>0</v>
      </c>
      <c r="V112" s="141">
        <v>0</v>
      </c>
      <c r="W112" s="141">
        <v>0</v>
      </c>
      <c r="X112" s="141">
        <v>0</v>
      </c>
      <c r="Y112" s="141">
        <v>0</v>
      </c>
      <c r="Z112" s="141">
        <v>0</v>
      </c>
      <c r="AA112" s="141">
        <v>0</v>
      </c>
      <c r="AB112" s="141">
        <v>0</v>
      </c>
      <c r="AC112" s="141">
        <v>0</v>
      </c>
      <c r="AD112" s="141">
        <v>2047</v>
      </c>
      <c r="AE112" s="141">
        <v>0</v>
      </c>
      <c r="AF112" s="141">
        <v>0</v>
      </c>
      <c r="AG112" s="141">
        <v>0</v>
      </c>
    </row>
    <row r="113" spans="3:33" x14ac:dyDescent="0.2">
      <c r="C113" s="24"/>
      <c r="D113" s="11"/>
      <c r="E113" s="11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</row>
    <row r="114" spans="3:33" x14ac:dyDescent="0.2">
      <c r="C114" s="24" t="s">
        <v>267</v>
      </c>
      <c r="D114" s="11" t="s">
        <v>109</v>
      </c>
      <c r="E114" s="11"/>
      <c r="F114" s="141">
        <v>2047</v>
      </c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</row>
    <row r="115" spans="3:33" x14ac:dyDescent="0.2">
      <c r="C115" s="24"/>
      <c r="D115" s="11" t="s">
        <v>264</v>
      </c>
      <c r="E115" s="11"/>
      <c r="F115" s="17">
        <v>0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>
        <v>0</v>
      </c>
      <c r="S115" s="17">
        <v>0</v>
      </c>
      <c r="T115" s="17">
        <v>0</v>
      </c>
      <c r="U115" s="17">
        <v>0</v>
      </c>
      <c r="V115" s="17">
        <v>0</v>
      </c>
      <c r="W115" s="17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7">
        <v>0</v>
      </c>
      <c r="AD115" s="17">
        <v>3377.241573661945</v>
      </c>
      <c r="AE115" s="17">
        <v>0</v>
      </c>
      <c r="AF115" s="17">
        <v>0</v>
      </c>
      <c r="AG115" s="17">
        <v>0</v>
      </c>
    </row>
    <row r="118" spans="3:33" x14ac:dyDescent="0.2">
      <c r="E118" s="171"/>
    </row>
    <row r="119" spans="3:33" x14ac:dyDescent="0.2">
      <c r="E119" s="171"/>
    </row>
    <row r="120" spans="3:33" x14ac:dyDescent="0.2">
      <c r="E120" s="171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>
    <tabColor theme="9"/>
  </sheetPr>
  <dimension ref="A1:M67"/>
  <sheetViews>
    <sheetView zoomScaleNormal="100" workbookViewId="0">
      <selection activeCell="F27" sqref="F27"/>
    </sheetView>
  </sheetViews>
  <sheetFormatPr defaultRowHeight="15" x14ac:dyDescent="0.2"/>
  <cols>
    <col min="1" max="1" width="8.88671875" style="43"/>
    <col min="2" max="2" width="22.5546875" customWidth="1"/>
    <col min="3" max="3" width="16.6640625" customWidth="1"/>
    <col min="4" max="4" width="18.5546875" customWidth="1"/>
    <col min="5" max="6" width="17.109375" customWidth="1"/>
    <col min="7" max="7" width="17.109375" style="15" customWidth="1"/>
    <col min="8" max="8" width="17.109375" customWidth="1"/>
    <col min="9" max="9" width="12.6640625" customWidth="1"/>
    <col min="10" max="10" width="13.33203125" customWidth="1"/>
    <col min="11" max="11" width="14.21875" customWidth="1"/>
    <col min="12" max="13" width="10.6640625" customWidth="1"/>
    <col min="14" max="14" width="12.6640625" bestFit="1" customWidth="1"/>
    <col min="15" max="15" width="10.6640625" customWidth="1"/>
    <col min="16" max="22" width="9.21875" customWidth="1"/>
    <col min="24" max="25" width="9.21875" customWidth="1"/>
  </cols>
  <sheetData>
    <row r="1" spans="1:13" ht="18" x14ac:dyDescent="0.25">
      <c r="A1" s="42" t="str">
        <f ca="1">MID(CELL("filename",A2),FIND("]",CELL("filename",A2))+1,256)</f>
        <v>R1 Interface and results</v>
      </c>
    </row>
    <row r="2" spans="1:13" x14ac:dyDescent="0.2">
      <c r="A2" s="43" t="s">
        <v>8</v>
      </c>
      <c r="H2" s="116"/>
    </row>
    <row r="3" spans="1:13" x14ac:dyDescent="0.2">
      <c r="F3" s="15"/>
    </row>
    <row r="4" spans="1:13" ht="24.95" customHeight="1" x14ac:dyDescent="0.3">
      <c r="B4" s="4" t="s">
        <v>9</v>
      </c>
      <c r="C4" s="4"/>
      <c r="D4" s="4"/>
      <c r="E4" s="27"/>
      <c r="F4" s="21"/>
      <c r="G4" s="21"/>
      <c r="H4" s="21"/>
    </row>
    <row r="5" spans="1:13" x14ac:dyDescent="0.2">
      <c r="E5" s="9"/>
      <c r="F5" s="15"/>
      <c r="H5" s="15"/>
    </row>
    <row r="6" spans="1:13" ht="15.75" x14ac:dyDescent="0.25">
      <c r="B6" s="36" t="s">
        <v>10</v>
      </c>
      <c r="C6" s="12"/>
      <c r="D6" s="12"/>
      <c r="E6" s="63"/>
      <c r="F6" s="75" t="str">
        <f t="array" ref="F6:H6">TRANSPOSE('I1 General Inputs'!I26:I28)</f>
        <v>S1</v>
      </c>
      <c r="G6" s="75" t="str">
        <v>S2</v>
      </c>
      <c r="H6" s="75" t="str">
        <v>S3</v>
      </c>
    </row>
    <row r="7" spans="1:13" ht="15.75" x14ac:dyDescent="0.25">
      <c r="B7" s="5" t="s">
        <v>11</v>
      </c>
      <c r="C7" s="5"/>
      <c r="D7" s="5"/>
      <c r="E7" s="6" t="s">
        <v>12</v>
      </c>
      <c r="F7" s="101" t="str">
        <f>'I1 General Inputs'!J26</f>
        <v>Step</v>
      </c>
      <c r="G7" s="101" t="str">
        <f>'I1 General Inputs'!J27</f>
        <v>Progressive</v>
      </c>
      <c r="H7" s="101" t="str">
        <f>'I1 General Inputs'!J28</f>
        <v>Hydrogen</v>
      </c>
    </row>
    <row r="8" spans="1:13" x14ac:dyDescent="0.2">
      <c r="B8" s="7" t="s">
        <v>13</v>
      </c>
      <c r="C8" s="7"/>
      <c r="D8" s="7"/>
      <c r="E8" s="11" t="s">
        <v>14</v>
      </c>
      <c r="F8" s="164">
        <v>5.5E-2</v>
      </c>
      <c r="G8" s="74">
        <f>DiscountRate_Baseline</f>
        <v>5.5E-2</v>
      </c>
      <c r="H8" s="74">
        <f>DiscountRate_Baseline</f>
        <v>5.5E-2</v>
      </c>
      <c r="J8" s="184"/>
      <c r="K8" s="184"/>
      <c r="L8" s="184"/>
      <c r="M8" s="184"/>
    </row>
    <row r="9" spans="1:13" x14ac:dyDescent="0.2">
      <c r="E9" s="9"/>
      <c r="F9" s="15"/>
      <c r="H9" s="15"/>
    </row>
    <row r="10" spans="1:13" ht="15.75" x14ac:dyDescent="0.25">
      <c r="B10" s="5" t="s">
        <v>15</v>
      </c>
      <c r="C10" s="5"/>
      <c r="D10" s="5"/>
      <c r="E10" s="6" t="s">
        <v>12</v>
      </c>
      <c r="F10" s="13" t="str">
        <f>$F$7</f>
        <v>Step</v>
      </c>
      <c r="G10" s="13" t="str">
        <f>$G$7</f>
        <v>Progressive</v>
      </c>
      <c r="H10" s="13" t="str">
        <f>$H$7</f>
        <v>Hydrogen</v>
      </c>
    </row>
    <row r="11" spans="1:13" x14ac:dyDescent="0.2">
      <c r="B11" s="55" t="str">
        <f>'I1 General Inputs'!B26</f>
        <v>Capital cost (network)</v>
      </c>
      <c r="C11" s="1"/>
      <c r="D11" s="1"/>
      <c r="E11" s="11" t="s">
        <v>16</v>
      </c>
      <c r="F11" s="168">
        <v>1</v>
      </c>
      <c r="G11" s="168">
        <f>CapitalCost_Baseline</f>
        <v>1</v>
      </c>
      <c r="H11" s="168">
        <f>CapitalCost_Baseline</f>
        <v>1</v>
      </c>
      <c r="J11" s="185"/>
      <c r="K11" s="185"/>
      <c r="L11" s="186"/>
    </row>
    <row r="12" spans="1:13" x14ac:dyDescent="0.2">
      <c r="B12" s="55" t="str">
        <f>'I1 General Inputs'!B27</f>
        <v>Capital cost (battery)</v>
      </c>
      <c r="C12" s="1"/>
      <c r="D12" s="1"/>
      <c r="E12" s="11" t="s">
        <v>16</v>
      </c>
      <c r="F12" s="78">
        <v>1</v>
      </c>
      <c r="G12" s="78">
        <f>F12</f>
        <v>1</v>
      </c>
      <c r="H12" s="78">
        <f>F12</f>
        <v>1</v>
      </c>
      <c r="I12" s="84"/>
      <c r="J12" s="84"/>
    </row>
    <row r="13" spans="1:13" x14ac:dyDescent="0.2">
      <c r="B13" s="55" t="str">
        <f>'I1 General Inputs'!B28</f>
        <v>Operating expenditure</v>
      </c>
      <c r="C13" s="1"/>
      <c r="D13" s="1"/>
      <c r="E13" s="11" t="s">
        <v>16</v>
      </c>
      <c r="F13" s="78">
        <v>1</v>
      </c>
      <c r="G13" s="78">
        <v>1</v>
      </c>
      <c r="H13" s="78">
        <v>1</v>
      </c>
    </row>
    <row r="14" spans="1:13" x14ac:dyDescent="0.2">
      <c r="E14" s="9"/>
      <c r="F14" s="15"/>
      <c r="H14" s="15"/>
    </row>
    <row r="15" spans="1:13" ht="15.75" x14ac:dyDescent="0.25">
      <c r="B15" s="5" t="s">
        <v>17</v>
      </c>
      <c r="C15" s="5"/>
      <c r="D15" s="5"/>
      <c r="E15" s="6" t="s">
        <v>12</v>
      </c>
      <c r="F15" s="13" t="str">
        <f>$F$7</f>
        <v>Step</v>
      </c>
      <c r="G15" s="13" t="str">
        <f>$G$7</f>
        <v>Progressive</v>
      </c>
      <c r="H15" s="13" t="str">
        <f>$H$7</f>
        <v>Hydrogen</v>
      </c>
    </row>
    <row r="16" spans="1:13" x14ac:dyDescent="0.2">
      <c r="B16" s="55" t="str">
        <f>'I1 General Inputs'!B31</f>
        <v>Avoided involuntary load shedding</v>
      </c>
      <c r="C16" s="1"/>
      <c r="D16" s="1"/>
      <c r="E16" s="11" t="s">
        <v>16</v>
      </c>
      <c r="F16" s="78">
        <v>1</v>
      </c>
      <c r="G16" s="78">
        <v>1</v>
      </c>
      <c r="H16" s="78">
        <v>1</v>
      </c>
    </row>
    <row r="17" spans="2:13" x14ac:dyDescent="0.2">
      <c r="B17" s="55" t="str">
        <f>'I1 General Inputs'!B32</f>
        <v>Avoided unrelated TNSP expenditure</v>
      </c>
      <c r="C17" s="1"/>
      <c r="D17" s="1"/>
      <c r="E17" s="11" t="s">
        <v>16</v>
      </c>
      <c r="F17" s="78">
        <v>1</v>
      </c>
      <c r="G17" s="78">
        <v>1</v>
      </c>
      <c r="H17" s="78">
        <v>1</v>
      </c>
    </row>
    <row r="18" spans="2:13" x14ac:dyDescent="0.2">
      <c r="B18" s="55" t="str">
        <f>'I1 General Inputs'!B33</f>
        <v xml:space="preserve">Avoided fuel consumption from generation dispatch </v>
      </c>
      <c r="C18" s="1"/>
      <c r="D18" s="1"/>
      <c r="E18" s="11" t="s">
        <v>16</v>
      </c>
      <c r="F18" s="78">
        <v>1</v>
      </c>
      <c r="G18" s="78">
        <v>1</v>
      </c>
      <c r="H18" s="78">
        <v>1</v>
      </c>
    </row>
    <row r="19" spans="2:13" x14ac:dyDescent="0.2">
      <c r="B19" s="55" t="str">
        <f>'I1 General Inputs'!B34</f>
        <v xml:space="preserve">Avoided voluntary load curtailment </v>
      </c>
      <c r="C19" s="1"/>
      <c r="D19" s="1"/>
      <c r="E19" s="11" t="s">
        <v>16</v>
      </c>
      <c r="F19" s="78">
        <v>1</v>
      </c>
      <c r="G19" s="78">
        <v>1</v>
      </c>
      <c r="H19" s="78">
        <v>1</v>
      </c>
    </row>
    <row r="20" spans="2:13" x14ac:dyDescent="0.2">
      <c r="B20" s="55" t="str">
        <f>'I1 General Inputs'!B35</f>
        <v>Avoided costs for non RIT-T proponent parties</v>
      </c>
      <c r="C20" s="1"/>
      <c r="D20" s="1"/>
      <c r="E20" s="11" t="s">
        <v>16</v>
      </c>
      <c r="F20" s="78">
        <v>1</v>
      </c>
      <c r="G20" s="78">
        <v>1</v>
      </c>
      <c r="H20" s="78">
        <v>1</v>
      </c>
    </row>
    <row r="22" spans="2:13" ht="15.75" x14ac:dyDescent="0.25">
      <c r="B22" s="5" t="s">
        <v>18</v>
      </c>
      <c r="C22" s="5"/>
      <c r="D22" s="5"/>
      <c r="E22" s="6" t="s">
        <v>12</v>
      </c>
      <c r="F22" s="13" t="str">
        <f>$F$7</f>
        <v>Step</v>
      </c>
      <c r="G22" s="13" t="str">
        <f>$G$7</f>
        <v>Progressive</v>
      </c>
      <c r="H22" s="13" t="str">
        <f>$H$7</f>
        <v>Hydrogen</v>
      </c>
    </row>
    <row r="23" spans="2:13" x14ac:dyDescent="0.2">
      <c r="B23" s="55" t="s">
        <v>19</v>
      </c>
      <c r="C23" s="55"/>
      <c r="D23" s="55"/>
      <c r="E23" s="11" t="s">
        <v>20</v>
      </c>
      <c r="F23" s="102">
        <v>0.52</v>
      </c>
      <c r="G23" s="78">
        <v>0.3</v>
      </c>
      <c r="H23" s="102">
        <v>0.18000000000000002</v>
      </c>
      <c r="J23" s="187"/>
      <c r="K23" s="186"/>
      <c r="L23" s="187"/>
    </row>
    <row r="24" spans="2:13" x14ac:dyDescent="0.2">
      <c r="F24" s="94"/>
      <c r="H24" s="84"/>
      <c r="J24" s="187"/>
      <c r="K24" s="186"/>
      <c r="L24" s="187"/>
    </row>
    <row r="25" spans="2:13" x14ac:dyDescent="0.2">
      <c r="B25" s="55" t="s">
        <v>21</v>
      </c>
      <c r="C25" s="55"/>
      <c r="D25" s="55"/>
      <c r="E25" s="11" t="s">
        <v>20</v>
      </c>
      <c r="F25" s="100">
        <v>0.01</v>
      </c>
      <c r="G25" s="118"/>
      <c r="H25" s="84"/>
    </row>
    <row r="26" spans="2:13" x14ac:dyDescent="0.2">
      <c r="G26"/>
    </row>
    <row r="28" spans="2:13" ht="20.25" x14ac:dyDescent="0.3">
      <c r="B28" s="27" t="s">
        <v>22</v>
      </c>
      <c r="C28" s="21"/>
      <c r="D28" s="21"/>
      <c r="E28" s="21"/>
      <c r="F28" s="21"/>
      <c r="G28" s="21"/>
      <c r="H28" s="21"/>
    </row>
    <row r="29" spans="2:13" x14ac:dyDescent="0.2">
      <c r="G29"/>
      <c r="H29" s="180"/>
    </row>
    <row r="30" spans="2:13" ht="15.75" x14ac:dyDescent="0.25">
      <c r="B30" s="3" t="s">
        <v>23</v>
      </c>
      <c r="C30" s="16" t="str">
        <f t="shared" ref="C30:E31" si="0">F6</f>
        <v>S1</v>
      </c>
      <c r="D30" s="16" t="str">
        <f t="shared" si="0"/>
        <v>S2</v>
      </c>
      <c r="E30" s="16" t="str">
        <f t="shared" si="0"/>
        <v>S3</v>
      </c>
      <c r="F30" s="16"/>
      <c r="G30" s="10"/>
      <c r="H30" s="94"/>
    </row>
    <row r="31" spans="2:13" ht="15.75" x14ac:dyDescent="0.25">
      <c r="B31" s="8" t="s">
        <v>24</v>
      </c>
      <c r="C31" s="101" t="str">
        <f t="shared" si="0"/>
        <v>Step</v>
      </c>
      <c r="D31" s="13" t="str">
        <f t="shared" si="0"/>
        <v>Progressive</v>
      </c>
      <c r="E31" s="13" t="str">
        <f t="shared" si="0"/>
        <v>Hydrogen</v>
      </c>
      <c r="F31" s="13" t="s">
        <v>25</v>
      </c>
      <c r="G31" s="6" t="s">
        <v>26</v>
      </c>
      <c r="H31" s="84"/>
      <c r="L31" s="174"/>
      <c r="M31" s="174"/>
    </row>
    <row r="32" spans="2:13" x14ac:dyDescent="0.2">
      <c r="B32" s="14" t="str">
        <f>'I1 General Inputs'!$B$15</f>
        <v>Option 5</v>
      </c>
      <c r="C32" s="22">
        <f>'S1'!E27/10^6</f>
        <v>1826.8619529183125</v>
      </c>
      <c r="D32" s="22">
        <f>'S2'!E27/10^6</f>
        <v>203.8205036054319</v>
      </c>
      <c r="E32" s="22">
        <f>'S3'!E27/10^6</f>
        <v>2016.0460159899235</v>
      </c>
      <c r="F32" s="22">
        <f>Weighted!E15/10^6</f>
        <v>1374.0026494773383</v>
      </c>
      <c r="G32" s="20">
        <f>RANK(F32,$F$32:$F$34)</f>
        <v>1</v>
      </c>
      <c r="H32" s="181"/>
      <c r="I32" s="46"/>
      <c r="L32" s="46"/>
      <c r="M32" s="46"/>
    </row>
    <row r="33" spans="2:13" x14ac:dyDescent="0.2">
      <c r="B33" s="14" t="str">
        <f>'I1 General Inputs'!$B$16</f>
        <v>Option 5A</v>
      </c>
      <c r="C33" s="22">
        <f>'S1'!E28/10^6</f>
        <v>1827.3177538875709</v>
      </c>
      <c r="D33" s="22">
        <f>'S2'!E28/10^6</f>
        <v>186.70166153881036</v>
      </c>
      <c r="E33" s="22">
        <f>'S3'!E28/10^6</f>
        <v>2025.2848390669778</v>
      </c>
      <c r="F33" s="22">
        <f>Weighted!E16/10^6</f>
        <v>1370.767001515236</v>
      </c>
      <c r="G33" s="20">
        <f>RANK(F33,$F$32:$F$34)</f>
        <v>2</v>
      </c>
      <c r="H33" s="181"/>
      <c r="I33" s="46"/>
      <c r="L33" s="46"/>
      <c r="M33" s="46"/>
    </row>
    <row r="34" spans="2:13" x14ac:dyDescent="0.2">
      <c r="B34" s="14" t="str">
        <f>'I1 General Inputs'!$B$17</f>
        <v>Option 5A (western sensitivity)</v>
      </c>
      <c r="C34" s="22">
        <f>'S1'!E29/10^6</f>
        <v>1718.1681048355695</v>
      </c>
      <c r="D34" s="181"/>
      <c r="E34" s="181"/>
      <c r="F34" s="181"/>
      <c r="G34" s="181"/>
      <c r="H34" s="181"/>
      <c r="I34" s="46"/>
      <c r="L34" s="46"/>
      <c r="M34" s="46"/>
    </row>
    <row r="35" spans="2:13" x14ac:dyDescent="0.2">
      <c r="B35" s="14" t="s">
        <v>27</v>
      </c>
      <c r="C35" s="22">
        <v>1728.5661181631847</v>
      </c>
      <c r="D35" s="181"/>
      <c r="E35" s="181"/>
      <c r="F35" s="181"/>
      <c r="G35" s="181"/>
      <c r="H35" s="181"/>
      <c r="I35" s="46"/>
      <c r="L35" s="46"/>
      <c r="M35" s="46"/>
    </row>
    <row r="36" spans="2:13" x14ac:dyDescent="0.2">
      <c r="C36" s="15"/>
      <c r="D36" s="15"/>
      <c r="E36" s="15"/>
      <c r="F36" s="15"/>
      <c r="L36" s="46"/>
      <c r="M36" s="46"/>
    </row>
    <row r="37" spans="2:13" ht="15.75" x14ac:dyDescent="0.25">
      <c r="B37" s="3" t="s">
        <v>28</v>
      </c>
      <c r="C37" s="16" t="str">
        <f t="shared" ref="C37:E38" si="1">C30</f>
        <v>S1</v>
      </c>
      <c r="D37" s="16" t="str">
        <f t="shared" si="1"/>
        <v>S2</v>
      </c>
      <c r="E37" s="16" t="str">
        <f t="shared" si="1"/>
        <v>S3</v>
      </c>
      <c r="F37" s="16"/>
      <c r="H37" s="182"/>
      <c r="J37" s="183"/>
      <c r="L37" s="46"/>
      <c r="M37" s="46"/>
    </row>
    <row r="38" spans="2:13" ht="15.75" x14ac:dyDescent="0.25">
      <c r="B38" s="8" t="s">
        <v>24</v>
      </c>
      <c r="C38" s="13" t="str">
        <f t="shared" si="1"/>
        <v>Step</v>
      </c>
      <c r="D38" s="13" t="str">
        <f t="shared" si="1"/>
        <v>Progressive</v>
      </c>
      <c r="E38" s="13" t="str">
        <f t="shared" si="1"/>
        <v>Hydrogen</v>
      </c>
      <c r="F38" s="13" t="str">
        <f>F31</f>
        <v>Weighted</v>
      </c>
    </row>
    <row r="39" spans="2:13" x14ac:dyDescent="0.2">
      <c r="B39" s="14" t="str">
        <f>'I1 General Inputs'!$B$15</f>
        <v>Option 5</v>
      </c>
      <c r="C39" s="234">
        <f>C32/MAX(C$32:C$35)</f>
        <v>0.99975056282997921</v>
      </c>
      <c r="D39" s="234">
        <f t="shared" ref="D39:F40" si="2">D32/MAX(D$32:D$34)</f>
        <v>1</v>
      </c>
      <c r="E39" s="234">
        <f t="shared" si="2"/>
        <v>0.99543825989369938</v>
      </c>
      <c r="F39" s="234">
        <f t="shared" si="2"/>
        <v>1</v>
      </c>
      <c r="L39" s="181"/>
      <c r="M39" s="181"/>
    </row>
    <row r="40" spans="2:13" x14ac:dyDescent="0.2">
      <c r="B40" s="14" t="str">
        <f>'I1 General Inputs'!$B$16</f>
        <v>Option 5A</v>
      </c>
      <c r="C40" s="234">
        <f>C33/MAX(C$32:C$35)</f>
        <v>1</v>
      </c>
      <c r="D40" s="234">
        <f t="shared" si="2"/>
        <v>0.91601020621673457</v>
      </c>
      <c r="E40" s="234">
        <f t="shared" si="2"/>
        <v>1</v>
      </c>
      <c r="F40" s="234">
        <f t="shared" si="2"/>
        <v>0.99764509336038532</v>
      </c>
      <c r="G40"/>
    </row>
    <row r="41" spans="2:13" x14ac:dyDescent="0.2">
      <c r="B41" s="14" t="str">
        <f>'I1 General Inputs'!$B$17</f>
        <v>Option 5A (western sensitivity)</v>
      </c>
      <c r="C41" s="234">
        <f>C34/MAX(C$32:C$35)</f>
        <v>0.94026783310139228</v>
      </c>
      <c r="D41" s="235"/>
      <c r="E41" s="235"/>
      <c r="F41" s="235"/>
      <c r="G41"/>
    </row>
    <row r="42" spans="2:13" x14ac:dyDescent="0.2">
      <c r="B42" s="14" t="s">
        <v>27</v>
      </c>
      <c r="C42" s="234">
        <f>C35/MAX(C$32:C$35)</f>
        <v>0.9459581479388055</v>
      </c>
      <c r="D42" s="235"/>
      <c r="E42" s="235"/>
      <c r="F42" s="235"/>
      <c r="G42"/>
    </row>
    <row r="44" spans="2:13" x14ac:dyDescent="0.2">
      <c r="C44" s="46"/>
      <c r="D44" s="46"/>
      <c r="E44" s="46"/>
      <c r="G44"/>
      <c r="I44" s="15"/>
    </row>
    <row r="45" spans="2:13" x14ac:dyDescent="0.2">
      <c r="C45" s="46"/>
      <c r="D45" s="46"/>
      <c r="E45" s="46"/>
      <c r="G45"/>
      <c r="I45" s="15"/>
    </row>
    <row r="46" spans="2:13" x14ac:dyDescent="0.2">
      <c r="C46" s="46"/>
      <c r="D46" s="46"/>
      <c r="E46" s="46"/>
      <c r="G46"/>
      <c r="H46" s="15"/>
    </row>
    <row r="47" spans="2:13" x14ac:dyDescent="0.2">
      <c r="C47" s="46"/>
      <c r="D47" s="46"/>
      <c r="E47" s="46"/>
    </row>
    <row r="48" spans="2:13" x14ac:dyDescent="0.2">
      <c r="C48" s="46"/>
      <c r="D48" s="46"/>
      <c r="E48" s="46"/>
    </row>
    <row r="49" spans="3:7" x14ac:dyDescent="0.2">
      <c r="C49" s="46"/>
      <c r="D49" s="46"/>
      <c r="E49" s="46"/>
    </row>
    <row r="50" spans="3:7" x14ac:dyDescent="0.2">
      <c r="C50" s="46"/>
      <c r="D50" s="46"/>
      <c r="E50" s="46"/>
    </row>
    <row r="51" spans="3:7" x14ac:dyDescent="0.2">
      <c r="C51" s="46"/>
      <c r="D51" s="46"/>
      <c r="E51" s="46"/>
    </row>
    <row r="52" spans="3:7" x14ac:dyDescent="0.2">
      <c r="C52" s="46"/>
      <c r="D52" s="46"/>
      <c r="E52" s="46"/>
    </row>
    <row r="53" spans="3:7" x14ac:dyDescent="0.2">
      <c r="C53" s="46"/>
      <c r="D53" s="46"/>
      <c r="E53" s="46"/>
    </row>
    <row r="54" spans="3:7" x14ac:dyDescent="0.2">
      <c r="C54" s="46"/>
      <c r="D54" s="46"/>
      <c r="E54" s="46"/>
    </row>
    <row r="55" spans="3:7" x14ac:dyDescent="0.2">
      <c r="C55" s="46"/>
      <c r="D55" s="46"/>
      <c r="E55" s="46"/>
    </row>
    <row r="56" spans="3:7" x14ac:dyDescent="0.2">
      <c r="C56" s="46"/>
      <c r="D56" s="46"/>
      <c r="E56" s="46"/>
    </row>
    <row r="59" spans="3:7" x14ac:dyDescent="0.2">
      <c r="G59"/>
    </row>
    <row r="60" spans="3:7" x14ac:dyDescent="0.2">
      <c r="G60"/>
    </row>
    <row r="61" spans="3:7" x14ac:dyDescent="0.2">
      <c r="G61"/>
    </row>
    <row r="62" spans="3:7" x14ac:dyDescent="0.2">
      <c r="G62"/>
    </row>
    <row r="63" spans="3:7" x14ac:dyDescent="0.2">
      <c r="G63"/>
    </row>
    <row r="64" spans="3:7" x14ac:dyDescent="0.2">
      <c r="G64"/>
    </row>
    <row r="65" spans="7:7" x14ac:dyDescent="0.2">
      <c r="G65"/>
    </row>
    <row r="66" spans="7:7" x14ac:dyDescent="0.2">
      <c r="G66"/>
    </row>
    <row r="67" spans="7:7" x14ac:dyDescent="0.2">
      <c r="G67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8B467-05A2-4F56-8F74-45428F0D19F2}">
  <sheetPr codeName="Sheet14">
    <tabColor theme="9"/>
  </sheetPr>
  <dimension ref="A1:AN147"/>
  <sheetViews>
    <sheetView topLeftCell="A94" zoomScaleNormal="100" workbookViewId="0">
      <selection activeCell="F124" sqref="F124"/>
    </sheetView>
  </sheetViews>
  <sheetFormatPr defaultColWidth="9.21875" defaultRowHeight="12.75" x14ac:dyDescent="0.2"/>
  <cols>
    <col min="1" max="2" width="9.21875" style="89"/>
    <col min="3" max="3" width="12.109375" style="89" bestFit="1" customWidth="1"/>
    <col min="4" max="4" width="10.6640625" style="89" bestFit="1" customWidth="1"/>
    <col min="5" max="5" width="9.33203125" style="89" bestFit="1" customWidth="1"/>
    <col min="6" max="8" width="10.5546875" style="89" bestFit="1" customWidth="1"/>
    <col min="9" max="10" width="9.33203125" style="89" bestFit="1" customWidth="1"/>
    <col min="11" max="12" width="9.21875" style="89"/>
    <col min="13" max="13" width="11.109375" style="89" bestFit="1" customWidth="1"/>
    <col min="14" max="14" width="10.6640625" style="89" bestFit="1" customWidth="1"/>
    <col min="15" max="20" width="9.33203125" style="89" bestFit="1" customWidth="1"/>
    <col min="21" max="22" width="9.21875" style="89"/>
    <col min="23" max="23" width="11.109375" style="89" bestFit="1" customWidth="1"/>
    <col min="24" max="24" width="10.6640625" style="89" bestFit="1" customWidth="1"/>
    <col min="25" max="25" width="9.33203125" style="89" bestFit="1" customWidth="1"/>
    <col min="26" max="26" width="10.5546875" style="89" bestFit="1" customWidth="1"/>
    <col min="27" max="27" width="9.33203125" style="89" bestFit="1" customWidth="1"/>
    <col min="28" max="28" width="10.5546875" style="89" bestFit="1" customWidth="1"/>
    <col min="29" max="30" width="9.33203125" style="89" bestFit="1" customWidth="1"/>
    <col min="31" max="32" width="9.21875" style="89"/>
    <col min="33" max="33" width="11.109375" style="89" bestFit="1" customWidth="1"/>
    <col min="34" max="34" width="10.21875" style="89" customWidth="1"/>
    <col min="35" max="35" width="10.6640625" style="89" bestFit="1" customWidth="1"/>
    <col min="36" max="36" width="9.33203125" style="89" bestFit="1" customWidth="1"/>
    <col min="37" max="37" width="10" style="89" bestFit="1" customWidth="1"/>
    <col min="38" max="38" width="9.33203125" style="89" bestFit="1" customWidth="1"/>
    <col min="39" max="40" width="10.6640625" style="89" bestFit="1" customWidth="1"/>
    <col min="41" max="16384" width="9.21875" style="89"/>
  </cols>
  <sheetData>
    <row r="1" spans="1:40" x14ac:dyDescent="0.2">
      <c r="A1" s="88" t="s">
        <v>29</v>
      </c>
    </row>
    <row r="2" spans="1:40" x14ac:dyDescent="0.2">
      <c r="A2" s="90" t="s">
        <v>30</v>
      </c>
    </row>
    <row r="5" spans="1:40" x14ac:dyDescent="0.2">
      <c r="B5" s="104" t="s">
        <v>31</v>
      </c>
      <c r="C5" s="104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  <c r="Y5" s="105"/>
      <c r="Z5" s="105"/>
      <c r="AA5" s="105"/>
      <c r="AB5" s="105"/>
      <c r="AC5" s="105"/>
      <c r="AD5" s="105"/>
      <c r="AE5" s="105"/>
      <c r="AF5" s="105"/>
      <c r="AG5" s="105"/>
      <c r="AH5" s="105"/>
      <c r="AI5" s="105"/>
      <c r="AJ5" s="105"/>
      <c r="AK5" s="105"/>
      <c r="AL5" s="105"/>
      <c r="AM5" s="105"/>
      <c r="AN5" s="105"/>
    </row>
    <row r="7" spans="1:40" x14ac:dyDescent="0.2">
      <c r="B7" s="106" t="s">
        <v>32</v>
      </c>
      <c r="C7" s="107" t="s">
        <v>33</v>
      </c>
      <c r="D7" s="108"/>
      <c r="E7" s="108"/>
      <c r="F7" s="108"/>
      <c r="G7" s="108"/>
      <c r="H7" s="108"/>
      <c r="I7" s="108"/>
      <c r="J7" s="108"/>
      <c r="L7" s="106" t="s">
        <v>34</v>
      </c>
      <c r="M7" s="107" t="s">
        <v>33</v>
      </c>
      <c r="N7" s="108"/>
      <c r="O7" s="108"/>
      <c r="P7" s="108"/>
      <c r="Q7" s="108"/>
      <c r="R7" s="108"/>
      <c r="S7" s="108"/>
      <c r="T7" s="108"/>
      <c r="V7" s="106" t="s">
        <v>35</v>
      </c>
      <c r="W7" s="107" t="s">
        <v>33</v>
      </c>
      <c r="X7" s="108"/>
      <c r="Y7" s="108"/>
      <c r="Z7" s="108"/>
      <c r="AA7" s="108"/>
      <c r="AB7" s="108"/>
      <c r="AC7" s="108"/>
      <c r="AD7" s="108"/>
      <c r="AF7" s="106" t="s">
        <v>25</v>
      </c>
      <c r="AG7" s="107" t="s">
        <v>33</v>
      </c>
      <c r="AH7" s="107"/>
      <c r="AI7" s="108"/>
      <c r="AJ7" s="108"/>
      <c r="AK7" s="108"/>
      <c r="AL7" s="108"/>
      <c r="AM7" s="108"/>
      <c r="AN7" s="108"/>
    </row>
    <row r="27" spans="2:40" x14ac:dyDescent="0.2">
      <c r="B27" s="158" t="s">
        <v>32</v>
      </c>
      <c r="C27" s="159" t="s">
        <v>26</v>
      </c>
      <c r="D27" s="159" t="s">
        <v>36</v>
      </c>
      <c r="E27" s="159" t="s">
        <v>20</v>
      </c>
      <c r="L27" s="158" t="s">
        <v>34</v>
      </c>
      <c r="M27" s="159" t="s">
        <v>26</v>
      </c>
      <c r="N27" s="159" t="s">
        <v>36</v>
      </c>
      <c r="O27" s="159" t="s">
        <v>20</v>
      </c>
      <c r="V27" s="158" t="s">
        <v>35</v>
      </c>
      <c r="W27" s="159" t="s">
        <v>26</v>
      </c>
      <c r="X27" s="159" t="s">
        <v>36</v>
      </c>
      <c r="Y27" s="159" t="s">
        <v>20</v>
      </c>
      <c r="AD27" s="117"/>
      <c r="AF27" s="158" t="s">
        <v>25</v>
      </c>
      <c r="AG27" s="159" t="s">
        <v>26</v>
      </c>
      <c r="AH27" s="159" t="s">
        <v>36</v>
      </c>
      <c r="AI27" s="159" t="s">
        <v>20</v>
      </c>
    </row>
    <row r="28" spans="2:40" x14ac:dyDescent="0.2">
      <c r="B28" s="160" t="s">
        <v>37</v>
      </c>
      <c r="C28" s="161">
        <v>2</v>
      </c>
      <c r="D28" s="161">
        <v>1826.8619529183125</v>
      </c>
      <c r="E28" s="194">
        <v>0.99975056282997921</v>
      </c>
      <c r="G28" s="113"/>
      <c r="J28" s="115"/>
      <c r="L28" s="160" t="s">
        <v>37</v>
      </c>
      <c r="M28" s="161">
        <v>1</v>
      </c>
      <c r="N28" s="161">
        <v>203.8205036054319</v>
      </c>
      <c r="O28" s="194">
        <v>1</v>
      </c>
      <c r="T28" s="115"/>
      <c r="V28" s="160" t="s">
        <v>37</v>
      </c>
      <c r="W28" s="161">
        <v>2</v>
      </c>
      <c r="X28" s="161">
        <v>2016.0460159899235</v>
      </c>
      <c r="Y28" s="194">
        <v>0.99543825989369938</v>
      </c>
      <c r="AD28" s="119"/>
      <c r="AF28" s="160" t="s">
        <v>37</v>
      </c>
      <c r="AG28" s="161">
        <v>1</v>
      </c>
      <c r="AH28" s="161">
        <v>1374.0026494773383</v>
      </c>
      <c r="AI28" s="194">
        <v>1</v>
      </c>
      <c r="AN28" s="115"/>
    </row>
    <row r="29" spans="2:40" x14ac:dyDescent="0.2">
      <c r="B29" s="160" t="s">
        <v>38</v>
      </c>
      <c r="C29" s="161">
        <v>1</v>
      </c>
      <c r="D29" s="161">
        <v>1827.3177538875709</v>
      </c>
      <c r="E29" s="194">
        <v>1</v>
      </c>
      <c r="G29" s="113"/>
      <c r="J29" s="115"/>
      <c r="L29" s="160" t="s">
        <v>38</v>
      </c>
      <c r="M29" s="161">
        <v>2</v>
      </c>
      <c r="N29" s="161">
        <v>186.70166153881036</v>
      </c>
      <c r="O29" s="194">
        <v>0.91601020621673457</v>
      </c>
      <c r="T29" s="115"/>
      <c r="V29" s="160" t="s">
        <v>38</v>
      </c>
      <c r="W29" s="161">
        <v>1</v>
      </c>
      <c r="X29" s="161">
        <v>2025.2848390669778</v>
      </c>
      <c r="Y29" s="194">
        <v>1</v>
      </c>
      <c r="AD29" s="119"/>
      <c r="AF29" s="160" t="s">
        <v>38</v>
      </c>
      <c r="AG29" s="161">
        <v>2</v>
      </c>
      <c r="AH29" s="161">
        <v>1370.767001515236</v>
      </c>
      <c r="AI29" s="194">
        <v>0.99764509336038532</v>
      </c>
      <c r="AN29" s="115"/>
    </row>
    <row r="30" spans="2:40" x14ac:dyDescent="0.2">
      <c r="I30" s="163"/>
      <c r="J30" s="115"/>
      <c r="N30" s="162"/>
      <c r="T30" s="115"/>
      <c r="X30" s="162"/>
      <c r="AD30" s="119"/>
      <c r="AH30" s="162"/>
      <c r="AM30" s="163"/>
      <c r="AN30" s="115"/>
    </row>
    <row r="31" spans="2:40" x14ac:dyDescent="0.2">
      <c r="J31" s="115"/>
      <c r="T31" s="115"/>
      <c r="AD31" s="119"/>
      <c r="AN31" s="115"/>
    </row>
    <row r="32" spans="2:40" x14ac:dyDescent="0.2">
      <c r="B32" s="106" t="s">
        <v>32</v>
      </c>
      <c r="C32" s="107" t="s">
        <v>39</v>
      </c>
      <c r="D32" s="108"/>
      <c r="E32" s="108"/>
      <c r="F32" s="108"/>
      <c r="G32" s="108"/>
      <c r="H32" s="108"/>
      <c r="I32" s="108"/>
      <c r="J32" s="108"/>
      <c r="L32" s="106" t="s">
        <v>34</v>
      </c>
      <c r="M32" s="107" t="s">
        <v>39</v>
      </c>
      <c r="N32" s="108"/>
      <c r="O32" s="108"/>
      <c r="P32" s="108"/>
      <c r="Q32" s="108"/>
      <c r="R32" s="108"/>
      <c r="S32" s="108"/>
      <c r="T32" s="108"/>
      <c r="V32" s="106" t="s">
        <v>35</v>
      </c>
      <c r="W32" s="107" t="s">
        <v>39</v>
      </c>
      <c r="X32" s="108"/>
      <c r="Y32" s="108"/>
      <c r="Z32" s="108"/>
      <c r="AA32" s="108"/>
      <c r="AB32" s="108"/>
      <c r="AC32" s="108"/>
      <c r="AD32" s="108"/>
      <c r="AF32" s="106" t="s">
        <v>25</v>
      </c>
      <c r="AG32" s="107" t="s">
        <v>39</v>
      </c>
      <c r="AH32" s="107"/>
      <c r="AI32" s="108"/>
      <c r="AJ32" s="108"/>
      <c r="AK32" s="108"/>
      <c r="AL32" s="108"/>
      <c r="AM32" s="108"/>
      <c r="AN32" s="108"/>
    </row>
    <row r="33" spans="2:40" x14ac:dyDescent="0.2">
      <c r="J33" s="115"/>
    </row>
    <row r="34" spans="2:40" x14ac:dyDescent="0.2">
      <c r="B34" s="109" t="s">
        <v>40</v>
      </c>
      <c r="C34" s="111" t="s">
        <v>41</v>
      </c>
      <c r="D34" s="111" t="s">
        <v>42</v>
      </c>
      <c r="E34" s="111" t="s">
        <v>43</v>
      </c>
      <c r="F34" s="111" t="s">
        <v>44</v>
      </c>
      <c r="G34" s="111" t="s">
        <v>45</v>
      </c>
      <c r="H34" s="111" t="s">
        <v>46</v>
      </c>
      <c r="I34" s="111" t="s">
        <v>47</v>
      </c>
      <c r="J34" s="111" t="s">
        <v>48</v>
      </c>
      <c r="K34" s="91"/>
      <c r="L34" s="109" t="s">
        <v>40</v>
      </c>
      <c r="M34" s="110" t="s">
        <v>41</v>
      </c>
      <c r="N34" s="110" t="s">
        <v>42</v>
      </c>
      <c r="O34" s="110" t="s">
        <v>43</v>
      </c>
      <c r="P34" s="110" t="s">
        <v>44</v>
      </c>
      <c r="Q34" s="110" t="s">
        <v>45</v>
      </c>
      <c r="R34" s="110" t="s">
        <v>46</v>
      </c>
      <c r="S34" s="110" t="s">
        <v>47</v>
      </c>
      <c r="T34" s="110" t="s">
        <v>48</v>
      </c>
      <c r="V34" s="109" t="s">
        <v>40</v>
      </c>
      <c r="W34" s="110" t="s">
        <v>41</v>
      </c>
      <c r="X34" s="110" t="s">
        <v>42</v>
      </c>
      <c r="Y34" s="110" t="s">
        <v>43</v>
      </c>
      <c r="Z34" s="110" t="s">
        <v>44</v>
      </c>
      <c r="AA34" s="110" t="s">
        <v>45</v>
      </c>
      <c r="AB34" s="110" t="s">
        <v>46</v>
      </c>
      <c r="AC34" s="110" t="s">
        <v>47</v>
      </c>
      <c r="AD34" s="110" t="s">
        <v>48</v>
      </c>
      <c r="AF34" s="109" t="s">
        <v>40</v>
      </c>
      <c r="AG34" s="110" t="s">
        <v>41</v>
      </c>
      <c r="AH34" s="110" t="s">
        <v>42</v>
      </c>
      <c r="AI34" s="110" t="s">
        <v>43</v>
      </c>
      <c r="AJ34" s="110" t="s">
        <v>44</v>
      </c>
      <c r="AK34" s="110" t="s">
        <v>45</v>
      </c>
      <c r="AL34" s="110" t="s">
        <v>46</v>
      </c>
      <c r="AM34" s="110" t="s">
        <v>47</v>
      </c>
      <c r="AN34" s="110" t="s">
        <v>48</v>
      </c>
    </row>
    <row r="35" spans="2:40" x14ac:dyDescent="0.2">
      <c r="B35" s="92" t="s">
        <v>49</v>
      </c>
      <c r="C35" s="93">
        <v>-1911.6188220520398</v>
      </c>
      <c r="D35" s="93">
        <v>-249.39570990470816</v>
      </c>
      <c r="E35" s="93">
        <v>-0.1529226205032066</v>
      </c>
      <c r="F35" s="93">
        <v>283.41837771992169</v>
      </c>
      <c r="G35" s="93">
        <v>578.79130369874485</v>
      </c>
      <c r="H35" s="93">
        <v>135.68833752205893</v>
      </c>
      <c r="I35" s="93">
        <v>2990.1313885548388</v>
      </c>
      <c r="J35" s="93">
        <v>1826.8619529183127</v>
      </c>
      <c r="K35" s="112"/>
      <c r="L35" s="92" t="s">
        <v>49</v>
      </c>
      <c r="M35" s="93">
        <v>-1289.039409934393</v>
      </c>
      <c r="N35" s="93">
        <v>-127.29457930829975</v>
      </c>
      <c r="O35" s="93">
        <v>5.5548849724159099</v>
      </c>
      <c r="P35" s="93">
        <v>180.58125605490577</v>
      </c>
      <c r="Q35" s="93">
        <v>575.17008596379844</v>
      </c>
      <c r="R35" s="93">
        <v>-7.481006739057162</v>
      </c>
      <c r="S35" s="93">
        <v>866.3292725960614</v>
      </c>
      <c r="T35" s="93">
        <v>203.82050360543155</v>
      </c>
      <c r="U35" s="112"/>
      <c r="V35" s="92" t="s">
        <v>49</v>
      </c>
      <c r="W35" s="93">
        <v>-1996.8566134406014</v>
      </c>
      <c r="X35" s="93">
        <v>-270.88116425951262</v>
      </c>
      <c r="Y35" s="93">
        <v>-1.4115602731045684</v>
      </c>
      <c r="Z35" s="93">
        <v>382.78319325848236</v>
      </c>
      <c r="AA35" s="93">
        <v>837.1225996273165</v>
      </c>
      <c r="AB35" s="93">
        <v>13.364029191855709</v>
      </c>
      <c r="AC35" s="93">
        <v>3051.9255318854871</v>
      </c>
      <c r="AD35" s="93">
        <v>2016.0460159899233</v>
      </c>
      <c r="AE35" s="112"/>
      <c r="AF35" s="92" t="s">
        <v>49</v>
      </c>
      <c r="AG35" s="93">
        <v>-1740.1878008666868</v>
      </c>
      <c r="AH35" s="93">
        <v>-216.63275250965046</v>
      </c>
      <c r="AI35" s="93">
        <v>1.3328648799042835</v>
      </c>
      <c r="AJ35" s="93">
        <v>270.4529080173578</v>
      </c>
      <c r="AK35" s="93">
        <v>624.20457164540392</v>
      </c>
      <c r="AL35" s="93">
        <v>70.719158744287526</v>
      </c>
      <c r="AM35" s="93">
        <v>2364.1136995667225</v>
      </c>
      <c r="AN35" s="93">
        <v>1374.0026494773392</v>
      </c>
    </row>
    <row r="36" spans="2:40" x14ac:dyDescent="0.2">
      <c r="B36" s="92" t="s">
        <v>50</v>
      </c>
      <c r="C36" s="93">
        <v>-1960.9575412466036</v>
      </c>
      <c r="D36" s="93">
        <v>-255.88151395269907</v>
      </c>
      <c r="E36" s="93">
        <v>-9.1248939540925486E-2</v>
      </c>
      <c r="F36" s="93">
        <v>310.42662415907421</v>
      </c>
      <c r="G36" s="93">
        <v>583.68859782341553</v>
      </c>
      <c r="H36" s="93">
        <v>143.20106101108081</v>
      </c>
      <c r="I36" s="93">
        <v>3006.9317750328432</v>
      </c>
      <c r="J36" s="93">
        <v>1827.3177538875705</v>
      </c>
      <c r="L36" s="92" t="s">
        <v>50</v>
      </c>
      <c r="M36" s="93">
        <v>-1319.0274627842971</v>
      </c>
      <c r="N36" s="93">
        <v>-130.60501194597634</v>
      </c>
      <c r="O36" s="93">
        <v>5.3429013897612325</v>
      </c>
      <c r="P36" s="93">
        <v>192.44204185945333</v>
      </c>
      <c r="Q36" s="93">
        <v>581.60115078564934</v>
      </c>
      <c r="R36" s="93">
        <v>-7.5303349464563176</v>
      </c>
      <c r="S36" s="93">
        <v>864.47837718067638</v>
      </c>
      <c r="T36" s="93">
        <v>186.70166153881075</v>
      </c>
      <c r="V36" s="92" t="s">
        <v>50</v>
      </c>
      <c r="W36" s="93">
        <v>-2048.8993961110086</v>
      </c>
      <c r="X36" s="93">
        <v>-277.92572068893207</v>
      </c>
      <c r="Y36" s="93">
        <v>-1.16006313075082</v>
      </c>
      <c r="Z36" s="93">
        <v>399.21260572608253</v>
      </c>
      <c r="AA36" s="93">
        <v>851.97777079916648</v>
      </c>
      <c r="AB36" s="93">
        <v>15.537205491028976</v>
      </c>
      <c r="AC36" s="93">
        <v>3086.54243698139</v>
      </c>
      <c r="AD36" s="93">
        <v>2025.2848390669765</v>
      </c>
      <c r="AF36" s="92" t="s">
        <v>50</v>
      </c>
      <c r="AG36" s="93">
        <v>-1784.2080515835044</v>
      </c>
      <c r="AH36" s="93">
        <v>-222.26652056320421</v>
      </c>
      <c r="AI36" s="93">
        <v>1.3466096048319409</v>
      </c>
      <c r="AJ36" s="93">
        <v>291.01272615124941</v>
      </c>
      <c r="AK36" s="93">
        <v>631.35441484772082</v>
      </c>
      <c r="AL36" s="93">
        <v>75.002148230210352</v>
      </c>
      <c r="AM36" s="93">
        <v>2378.5256748279312</v>
      </c>
      <c r="AN36" s="93">
        <v>1370.7670015152348</v>
      </c>
    </row>
    <row r="59" spans="2:30" x14ac:dyDescent="0.2">
      <c r="B59" s="106" t="s">
        <v>32</v>
      </c>
      <c r="C59" s="107" t="s">
        <v>51</v>
      </c>
      <c r="D59" s="108"/>
      <c r="E59" s="108"/>
      <c r="F59" s="108"/>
      <c r="G59" s="108"/>
      <c r="H59" s="108"/>
      <c r="I59" s="108"/>
      <c r="J59" s="108"/>
      <c r="L59" s="106" t="s">
        <v>34</v>
      </c>
      <c r="M59" s="107" t="s">
        <v>51</v>
      </c>
      <c r="N59" s="108"/>
      <c r="O59" s="108"/>
      <c r="P59" s="108"/>
      <c r="Q59" s="108"/>
      <c r="R59" s="108"/>
      <c r="S59" s="108"/>
      <c r="T59" s="108"/>
      <c r="V59" s="106" t="s">
        <v>35</v>
      </c>
      <c r="W59" s="107" t="s">
        <v>51</v>
      </c>
      <c r="X59" s="108"/>
      <c r="Y59" s="108"/>
      <c r="Z59" s="108"/>
      <c r="AA59" s="108"/>
      <c r="AB59" s="108"/>
      <c r="AC59" s="108"/>
      <c r="AD59" s="108"/>
    </row>
    <row r="80" spans="2:30" x14ac:dyDescent="0.2">
      <c r="B80" s="106" t="s">
        <v>32</v>
      </c>
      <c r="C80" s="107" t="s">
        <v>52</v>
      </c>
      <c r="D80" s="108"/>
      <c r="E80" s="108"/>
      <c r="F80" s="108"/>
      <c r="G80" s="108"/>
      <c r="H80" s="108"/>
      <c r="I80" s="108"/>
      <c r="J80" s="108"/>
      <c r="L80" s="106" t="s">
        <v>34</v>
      </c>
      <c r="M80" s="107" t="s">
        <v>52</v>
      </c>
      <c r="N80" s="108"/>
      <c r="O80" s="108"/>
      <c r="P80" s="108"/>
      <c r="Q80" s="108"/>
      <c r="R80" s="108"/>
      <c r="S80" s="108"/>
      <c r="T80" s="108"/>
      <c r="V80" s="106" t="s">
        <v>35</v>
      </c>
      <c r="W80" s="107" t="s">
        <v>52</v>
      </c>
      <c r="X80" s="108"/>
      <c r="Y80" s="108"/>
      <c r="Z80" s="108"/>
      <c r="AA80" s="108"/>
      <c r="AB80" s="108"/>
      <c r="AC80" s="108"/>
      <c r="AD80" s="108"/>
    </row>
    <row r="100" spans="2:30" ht="20.25" x14ac:dyDescent="0.3">
      <c r="B100" s="4" t="s">
        <v>53</v>
      </c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</row>
    <row r="102" spans="2:30" ht="15.75" x14ac:dyDescent="0.25">
      <c r="B102" s="5" t="s">
        <v>54</v>
      </c>
      <c r="C102" s="5"/>
      <c r="D102" s="5"/>
    </row>
    <row r="103" spans="2:30" ht="15" x14ac:dyDescent="0.2">
      <c r="B103" s="166"/>
      <c r="C103" s="167">
        <v>5</v>
      </c>
      <c r="D103" s="207">
        <v>1896.0589897373443</v>
      </c>
      <c r="E103" s="115"/>
    </row>
    <row r="104" spans="2:30" ht="15" x14ac:dyDescent="0.2">
      <c r="B104" s="166"/>
      <c r="C104" s="167" t="s">
        <v>55</v>
      </c>
      <c r="D104" s="207">
        <v>1906.0294169902872</v>
      </c>
      <c r="E104" s="115"/>
    </row>
    <row r="105" spans="2:30" ht="15.75" x14ac:dyDescent="0.25">
      <c r="B105" s="5" t="s">
        <v>56</v>
      </c>
      <c r="C105" s="5"/>
      <c r="D105" s="5"/>
      <c r="E105" s="115"/>
    </row>
    <row r="106" spans="2:30" ht="15" x14ac:dyDescent="0.2">
      <c r="B106" s="166"/>
      <c r="C106" s="167">
        <v>5</v>
      </c>
      <c r="D106" s="207">
        <v>851.94630921733165</v>
      </c>
      <c r="E106" s="115"/>
    </row>
    <row r="107" spans="2:30" ht="15" x14ac:dyDescent="0.2">
      <c r="B107" s="166"/>
      <c r="C107" s="167" t="s">
        <v>55</v>
      </c>
      <c r="D107" s="207">
        <v>835.50458604018377</v>
      </c>
      <c r="E107" s="115"/>
    </row>
    <row r="108" spans="2:30" x14ac:dyDescent="0.2">
      <c r="E108" s="115"/>
    </row>
    <row r="109" spans="2:30" ht="15.75" x14ac:dyDescent="0.25">
      <c r="B109" s="5" t="s">
        <v>57</v>
      </c>
      <c r="C109" s="5"/>
      <c r="D109" s="5"/>
      <c r="E109" s="115"/>
    </row>
    <row r="110" spans="2:30" ht="15" x14ac:dyDescent="0.2">
      <c r="B110" s="166"/>
      <c r="C110" s="167">
        <v>5</v>
      </c>
      <c r="D110" s="207">
        <v>4338.9436722388054</v>
      </c>
      <c r="E110" s="115"/>
    </row>
    <row r="111" spans="2:30" ht="15" x14ac:dyDescent="0.2">
      <c r="B111" s="166"/>
      <c r="C111" s="167" t="s">
        <v>55</v>
      </c>
      <c r="D111" s="207">
        <v>4384.0091925459274</v>
      </c>
      <c r="E111" s="115"/>
    </row>
    <row r="112" spans="2:30" ht="15.75" x14ac:dyDescent="0.25">
      <c r="B112" s="5" t="s">
        <v>58</v>
      </c>
      <c r="C112" s="5"/>
      <c r="D112" s="5"/>
      <c r="E112" s="115"/>
    </row>
    <row r="113" spans="2:6" ht="15" x14ac:dyDescent="0.2">
      <c r="B113" s="166"/>
      <c r="C113" s="167">
        <v>5</v>
      </c>
      <c r="D113" s="207">
        <v>476.41248931800249</v>
      </c>
      <c r="E113" s="115"/>
    </row>
    <row r="114" spans="2:6" ht="15" x14ac:dyDescent="0.2">
      <c r="B114" s="166"/>
      <c r="C114" s="167" t="s">
        <v>55</v>
      </c>
      <c r="D114" s="207">
        <v>460.87110858597157</v>
      </c>
      <c r="E114" s="115"/>
    </row>
    <row r="120" spans="2:6" ht="15.75" x14ac:dyDescent="0.25">
      <c r="B120" s="5" t="s">
        <v>59</v>
      </c>
      <c r="C120" s="5"/>
      <c r="D120" s="5"/>
      <c r="E120" s="115"/>
    </row>
    <row r="121" spans="2:6" ht="15" x14ac:dyDescent="0.2">
      <c r="B121" s="166"/>
      <c r="C121" s="167">
        <v>5</v>
      </c>
      <c r="D121" s="207">
        <v>1374.0026494773383</v>
      </c>
      <c r="E121" s="119"/>
      <c r="F121" s="117"/>
    </row>
    <row r="122" spans="2:6" ht="15" x14ac:dyDescent="0.2">
      <c r="B122" s="166"/>
      <c r="C122" s="167" t="s">
        <v>55</v>
      </c>
      <c r="D122" s="207">
        <v>1370.767001515236</v>
      </c>
      <c r="E122" s="119"/>
      <c r="F122" s="117"/>
    </row>
    <row r="123" spans="2:6" ht="15.75" x14ac:dyDescent="0.25">
      <c r="B123" s="5" t="s">
        <v>60</v>
      </c>
      <c r="C123" s="5"/>
      <c r="D123" s="5"/>
      <c r="E123" s="119"/>
    </row>
    <row r="124" spans="2:6" ht="15" x14ac:dyDescent="0.2">
      <c r="B124" s="166"/>
      <c r="C124" s="167">
        <v>5</v>
      </c>
      <c r="D124" s="207">
        <v>1185.5606744705394</v>
      </c>
      <c r="E124" s="119"/>
    </row>
    <row r="125" spans="2:6" ht="15" x14ac:dyDescent="0.2">
      <c r="B125" s="166"/>
      <c r="C125" s="167" t="s">
        <v>55</v>
      </c>
      <c r="D125" s="207">
        <v>1177.5978408548431</v>
      </c>
      <c r="E125" s="119"/>
    </row>
    <row r="142" spans="2:25" ht="20.25" x14ac:dyDescent="0.3">
      <c r="B142" s="4" t="s">
        <v>61</v>
      </c>
      <c r="C142" s="4"/>
      <c r="D142" s="4"/>
      <c r="E142" s="4"/>
      <c r="F142" s="4"/>
      <c r="G142" s="4"/>
      <c r="H142" s="4"/>
      <c r="K142" s="4" t="s">
        <v>62</v>
      </c>
      <c r="L142" s="4"/>
      <c r="M142" s="4"/>
      <c r="N142" s="4"/>
      <c r="O142" s="4"/>
      <c r="P142" s="4"/>
      <c r="Q142" s="4"/>
      <c r="S142" s="4" t="s">
        <v>63</v>
      </c>
      <c r="T142" s="4"/>
      <c r="U142" s="4"/>
      <c r="V142" s="4"/>
      <c r="W142" s="4"/>
      <c r="X142" s="4"/>
      <c r="Y142" s="4"/>
    </row>
    <row r="146" spans="8:8" x14ac:dyDescent="0.2">
      <c r="H146" s="112">
        <v>5</v>
      </c>
    </row>
    <row r="147" spans="8:8" x14ac:dyDescent="0.2">
      <c r="H147" s="112" t="s">
        <v>55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2CACB-133F-42FB-9940-6A9969B67900}">
  <sheetPr>
    <tabColor theme="9"/>
  </sheetPr>
  <dimension ref="B2:L41"/>
  <sheetViews>
    <sheetView workbookViewId="0">
      <selection activeCell="H30" sqref="H30"/>
    </sheetView>
  </sheetViews>
  <sheetFormatPr defaultRowHeight="15" x14ac:dyDescent="0.2"/>
  <cols>
    <col min="2" max="2" width="31.77734375" customWidth="1"/>
    <col min="3" max="3" width="12" bestFit="1" customWidth="1"/>
    <col min="4" max="4" width="9.5546875" customWidth="1"/>
    <col min="5" max="5" width="11.109375" customWidth="1"/>
    <col min="6" max="6" width="11.21875" customWidth="1"/>
    <col min="9" max="9" width="17.33203125" customWidth="1"/>
  </cols>
  <sheetData>
    <row r="2" spans="2:12" x14ac:dyDescent="0.2">
      <c r="B2" s="206" t="s">
        <v>64</v>
      </c>
      <c r="C2" s="243" t="s">
        <v>65</v>
      </c>
      <c r="D2" s="243"/>
      <c r="E2" s="243" t="s">
        <v>38</v>
      </c>
      <c r="F2" s="243"/>
      <c r="G2" s="226"/>
      <c r="H2" s="206" t="s">
        <v>66</v>
      </c>
      <c r="I2" s="206"/>
      <c r="J2" s="216" t="s">
        <v>37</v>
      </c>
      <c r="K2" s="216" t="s">
        <v>38</v>
      </c>
    </row>
    <row r="3" spans="2:12" ht="15.75" thickBot="1" x14ac:dyDescent="0.25">
      <c r="B3" s="205"/>
      <c r="C3" s="245" t="s">
        <v>67</v>
      </c>
      <c r="D3" s="245"/>
      <c r="E3" s="244" t="s">
        <v>68</v>
      </c>
      <c r="F3" s="244"/>
      <c r="G3" s="226"/>
      <c r="H3" s="252" t="s">
        <v>69</v>
      </c>
      <c r="I3" s="220" t="s">
        <v>70</v>
      </c>
      <c r="J3" s="217">
        <v>435.38129156138837</v>
      </c>
      <c r="K3" s="217">
        <v>448.08817407732369</v>
      </c>
    </row>
    <row r="4" spans="2:12" ht="15.75" thickBot="1" x14ac:dyDescent="0.25">
      <c r="B4" s="195"/>
      <c r="C4" s="196" t="s">
        <v>71</v>
      </c>
      <c r="D4" s="196" t="s">
        <v>72</v>
      </c>
      <c r="E4" s="196" t="s">
        <v>71</v>
      </c>
      <c r="F4" s="196" t="s">
        <v>72</v>
      </c>
      <c r="G4" s="227"/>
      <c r="H4" s="252"/>
      <c r="I4" s="220" t="s">
        <v>73</v>
      </c>
      <c r="J4" s="217">
        <v>114.38564510863726</v>
      </c>
      <c r="K4" s="217">
        <v>117.36036700887009</v>
      </c>
    </row>
    <row r="5" spans="2:12" ht="15.75" thickBot="1" x14ac:dyDescent="0.25">
      <c r="B5" s="249" t="s">
        <v>74</v>
      </c>
      <c r="C5" s="249"/>
      <c r="D5" s="249"/>
      <c r="E5" s="249"/>
      <c r="F5" s="249"/>
      <c r="G5" s="228"/>
      <c r="H5" s="252"/>
      <c r="I5" s="220" t="s">
        <v>75</v>
      </c>
      <c r="J5" s="217">
        <v>320.99564645275109</v>
      </c>
      <c r="K5" s="217">
        <v>330.72780706845361</v>
      </c>
    </row>
    <row r="6" spans="2:12" ht="15.75" thickBot="1" x14ac:dyDescent="0.25">
      <c r="B6" s="201" t="s">
        <v>76</v>
      </c>
      <c r="C6" s="198">
        <v>65.651275254334408</v>
      </c>
      <c r="D6" s="199">
        <v>68.962199999999996</v>
      </c>
      <c r="E6" s="198">
        <v>71.843763999999993</v>
      </c>
      <c r="F6" s="200">
        <v>68.962199999999996</v>
      </c>
      <c r="G6" s="229"/>
      <c r="H6" s="252"/>
      <c r="I6" s="219" t="s">
        <v>77</v>
      </c>
      <c r="J6" s="218">
        <v>1712.4763078096753</v>
      </c>
      <c r="K6" s="218">
        <v>1709.9573868787008</v>
      </c>
      <c r="L6" s="84"/>
    </row>
    <row r="7" spans="2:12" ht="15.75" thickBot="1" x14ac:dyDescent="0.25">
      <c r="B7" s="201" t="s">
        <v>78</v>
      </c>
      <c r="C7" s="198">
        <v>49.50736544861757</v>
      </c>
      <c r="D7" s="199">
        <v>60.216139456062898</v>
      </c>
      <c r="E7" s="198">
        <v>49.507365000000007</v>
      </c>
      <c r="F7" s="200">
        <v>60.216139456062898</v>
      </c>
      <c r="G7" s="223"/>
      <c r="H7" s="252" t="s">
        <v>79</v>
      </c>
      <c r="I7" s="220" t="s">
        <v>70</v>
      </c>
      <c r="J7" s="217">
        <v>540.60069748261765</v>
      </c>
      <c r="K7" s="217">
        <v>555.88088386668414</v>
      </c>
    </row>
    <row r="8" spans="2:12" ht="15.75" thickBot="1" x14ac:dyDescent="0.25">
      <c r="B8" s="201" t="s">
        <v>80</v>
      </c>
      <c r="C8" s="198">
        <v>181.49999999999997</v>
      </c>
      <c r="D8" s="199" t="s">
        <v>81</v>
      </c>
      <c r="E8" s="198">
        <v>181.5</v>
      </c>
      <c r="F8" s="200" t="s">
        <v>81</v>
      </c>
      <c r="G8" s="223"/>
      <c r="H8" s="252"/>
      <c r="I8" s="220" t="s">
        <v>73</v>
      </c>
      <c r="J8" s="217">
        <v>122.78211439356777</v>
      </c>
      <c r="K8" s="217">
        <v>125.97519552098154</v>
      </c>
    </row>
    <row r="9" spans="2:12" ht="15.75" thickBot="1" x14ac:dyDescent="0.25">
      <c r="B9" s="248" t="s">
        <v>82</v>
      </c>
      <c r="C9" s="248"/>
      <c r="D9" s="248"/>
      <c r="E9" s="248"/>
      <c r="F9" s="248"/>
      <c r="G9" s="222"/>
      <c r="H9" s="252"/>
      <c r="I9" s="220" t="s">
        <v>75</v>
      </c>
      <c r="J9" s="217">
        <v>417.81858308904987</v>
      </c>
      <c r="K9" s="217">
        <v>429.90568834570263</v>
      </c>
    </row>
    <row r="10" spans="2:12" ht="15.75" thickBot="1" x14ac:dyDescent="0.25">
      <c r="B10" s="201" t="s">
        <v>83</v>
      </c>
      <c r="C10" s="198">
        <v>354.29129402815198</v>
      </c>
      <c r="D10" s="199">
        <v>415.46197987792561</v>
      </c>
      <c r="E10" s="198">
        <v>354.29129399999999</v>
      </c>
      <c r="F10" s="200">
        <v>415.46197987792561</v>
      </c>
      <c r="G10" s="223"/>
      <c r="H10" s="252"/>
      <c r="I10" s="219" t="s">
        <v>77</v>
      </c>
      <c r="J10" s="218">
        <v>81.038389211864128</v>
      </c>
      <c r="K10" s="218">
        <v>60.726466017828812</v>
      </c>
      <c r="L10" s="84"/>
    </row>
    <row r="11" spans="2:12" ht="15.75" thickBot="1" x14ac:dyDescent="0.25">
      <c r="B11" s="201" t="s">
        <v>84</v>
      </c>
      <c r="C11" s="198">
        <v>750.57447999999999</v>
      </c>
      <c r="D11" s="199">
        <v>1034.1368266455195</v>
      </c>
      <c r="E11" s="198">
        <v>830.65883499999984</v>
      </c>
      <c r="F11" s="200">
        <v>1034.1368266455195</v>
      </c>
      <c r="G11" s="223"/>
      <c r="H11" s="252" t="s">
        <v>85</v>
      </c>
      <c r="I11" s="220" t="s">
        <v>70</v>
      </c>
      <c r="J11" s="217">
        <v>420.34994785835551</v>
      </c>
      <c r="K11" s="217">
        <v>432.68921553598653</v>
      </c>
    </row>
    <row r="12" spans="2:12" ht="15.75" thickBot="1" x14ac:dyDescent="0.25">
      <c r="B12" s="201" t="s">
        <v>86</v>
      </c>
      <c r="C12" s="198">
        <v>183.09627598354103</v>
      </c>
      <c r="D12" s="199">
        <v>163.65508191719502</v>
      </c>
      <c r="E12" s="198">
        <v>183.09627599999999</v>
      </c>
      <c r="F12" s="200">
        <v>163.65508191719502</v>
      </c>
      <c r="G12" s="223"/>
      <c r="H12" s="252"/>
      <c r="I12" s="220" t="s">
        <v>73</v>
      </c>
      <c r="J12" s="217">
        <v>112.90816527956679</v>
      </c>
      <c r="K12" s="217">
        <v>115.84446372552338</v>
      </c>
    </row>
    <row r="13" spans="2:12" ht="15.75" thickBot="1" x14ac:dyDescent="0.25">
      <c r="B13" s="201" t="s">
        <v>87</v>
      </c>
      <c r="C13" s="198">
        <v>66.479309356641352</v>
      </c>
      <c r="D13" s="199">
        <v>12.452</v>
      </c>
      <c r="E13" s="198">
        <v>73.227867000000003</v>
      </c>
      <c r="F13" s="200">
        <v>12.452</v>
      </c>
      <c r="G13" s="223"/>
      <c r="H13" s="252"/>
      <c r="I13" s="220" t="s">
        <v>75</v>
      </c>
      <c r="J13" s="217">
        <v>307.44178257878872</v>
      </c>
      <c r="K13" s="217">
        <v>316.84475181046315</v>
      </c>
    </row>
    <row r="14" spans="2:12" ht="15.75" thickBot="1" x14ac:dyDescent="0.25">
      <c r="B14" s="201" t="s">
        <v>88</v>
      </c>
      <c r="C14" s="198">
        <f>SUM(C10:C13,C6:C8)</f>
        <v>1651.1000000712863</v>
      </c>
      <c r="D14" s="199">
        <f>SUM(D10:D13,D6:D8)</f>
        <v>1754.8842278967029</v>
      </c>
      <c r="E14" s="198">
        <f>SUM(E10:E13,E6:E8)</f>
        <v>1744.1254009999998</v>
      </c>
      <c r="F14" s="200">
        <f>SUM(F10:F13,F6:F8)</f>
        <v>1754.8842278967029</v>
      </c>
      <c r="G14" s="223"/>
      <c r="H14" s="252"/>
      <c r="I14" s="219" t="s">
        <v>77</v>
      </c>
      <c r="J14" s="218">
        <v>1903.1378507103568</v>
      </c>
      <c r="K14" s="218">
        <v>1909.4403753414545</v>
      </c>
      <c r="L14" s="84"/>
    </row>
    <row r="15" spans="2:12" ht="15.75" thickBot="1" x14ac:dyDescent="0.25">
      <c r="B15" s="197" t="s">
        <v>89</v>
      </c>
      <c r="C15" s="246">
        <f>SUM(C14:D14)</f>
        <v>3405.9842279679892</v>
      </c>
      <c r="D15" s="246"/>
      <c r="E15" s="247">
        <f>SUM(E14:F14)</f>
        <v>3499.0096288967025</v>
      </c>
      <c r="F15" s="247"/>
      <c r="G15" s="223"/>
      <c r="H15" s="251" t="s">
        <v>90</v>
      </c>
      <c r="I15" s="251"/>
      <c r="J15" s="218">
        <v>1257.3640099524546</v>
      </c>
      <c r="K15" s="218">
        <v>1251.0950485437352</v>
      </c>
    </row>
    <row r="16" spans="2:12" ht="24.6" customHeight="1" thickBot="1" x14ac:dyDescent="0.25">
      <c r="B16" s="253" t="s">
        <v>91</v>
      </c>
      <c r="C16" s="253"/>
      <c r="D16" s="253"/>
      <c r="E16" s="253"/>
      <c r="F16" s="202"/>
      <c r="G16" s="224"/>
    </row>
    <row r="17" spans="2:10" ht="15.75" thickBot="1" x14ac:dyDescent="0.25">
      <c r="B17" s="197" t="s">
        <v>92</v>
      </c>
      <c r="C17" s="213"/>
      <c r="D17" s="214">
        <v>315</v>
      </c>
      <c r="E17" s="213"/>
      <c r="F17" s="214">
        <v>315</v>
      </c>
      <c r="G17" s="225"/>
      <c r="H17" s="46"/>
      <c r="I17" s="46"/>
      <c r="J17" s="46"/>
    </row>
    <row r="18" spans="2:10" ht="15.75" thickBot="1" x14ac:dyDescent="0.25">
      <c r="B18" s="197" t="s">
        <v>93</v>
      </c>
      <c r="C18" s="213"/>
      <c r="D18" s="214" t="s">
        <v>94</v>
      </c>
      <c r="E18" s="213"/>
      <c r="F18" s="214" t="s">
        <v>94</v>
      </c>
      <c r="G18" s="225"/>
      <c r="H18" s="46"/>
      <c r="I18" s="46"/>
      <c r="J18" s="46"/>
    </row>
    <row r="19" spans="2:10" ht="15.75" thickBot="1" x14ac:dyDescent="0.25">
      <c r="B19" s="250"/>
      <c r="C19" s="250"/>
      <c r="D19" s="250"/>
      <c r="E19" s="250"/>
      <c r="F19" s="202"/>
      <c r="G19" s="225"/>
    </row>
    <row r="20" spans="2:10" ht="15.75" thickBot="1" x14ac:dyDescent="0.25">
      <c r="B20" s="197" t="s">
        <v>95</v>
      </c>
      <c r="C20" s="203" t="s">
        <v>96</v>
      </c>
      <c r="D20" s="204" t="s">
        <v>97</v>
      </c>
      <c r="E20" s="203" t="s">
        <v>98</v>
      </c>
      <c r="F20" s="204" t="s">
        <v>99</v>
      </c>
      <c r="G20" s="225"/>
    </row>
    <row r="21" spans="2:10" ht="15.75" thickBot="1" x14ac:dyDescent="0.25">
      <c r="B21" s="197" t="s">
        <v>100</v>
      </c>
      <c r="C21" s="203" t="s">
        <v>101</v>
      </c>
      <c r="D21" s="204" t="s">
        <v>102</v>
      </c>
      <c r="E21" s="203" t="s">
        <v>101</v>
      </c>
      <c r="F21" s="204" t="s">
        <v>102</v>
      </c>
      <c r="G21" s="225"/>
    </row>
    <row r="22" spans="2:10" ht="15.75" thickBot="1" x14ac:dyDescent="0.25">
      <c r="B22" s="197" t="s">
        <v>103</v>
      </c>
      <c r="C22" s="203" t="s">
        <v>102</v>
      </c>
      <c r="D22" s="204">
        <v>1</v>
      </c>
      <c r="E22" s="203" t="s">
        <v>102</v>
      </c>
      <c r="F22" s="204">
        <v>1</v>
      </c>
    </row>
    <row r="30" spans="2:10" ht="15" customHeight="1" x14ac:dyDescent="0.2"/>
    <row r="34" spans="3:4" ht="15" customHeight="1" x14ac:dyDescent="0.2"/>
    <row r="41" spans="3:4" x14ac:dyDescent="0.2">
      <c r="C41" s="221"/>
      <c r="D41" s="221"/>
    </row>
  </sheetData>
  <mergeCells count="14">
    <mergeCell ref="B19:E19"/>
    <mergeCell ref="H15:I15"/>
    <mergeCell ref="H3:H6"/>
    <mergeCell ref="H7:H10"/>
    <mergeCell ref="H11:H14"/>
    <mergeCell ref="B16:E16"/>
    <mergeCell ref="E2:F2"/>
    <mergeCell ref="E3:F3"/>
    <mergeCell ref="C2:D2"/>
    <mergeCell ref="C3:D3"/>
    <mergeCell ref="C15:D15"/>
    <mergeCell ref="E15:F15"/>
    <mergeCell ref="B9:F9"/>
    <mergeCell ref="B5:F5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rgb="FFE0D4A4"/>
  </sheetPr>
  <dimension ref="A1:M60"/>
  <sheetViews>
    <sheetView topLeftCell="A9" workbookViewId="0">
      <selection activeCell="H31" sqref="H31"/>
    </sheetView>
  </sheetViews>
  <sheetFormatPr defaultColWidth="9.21875" defaultRowHeight="15" x14ac:dyDescent="0.2"/>
  <cols>
    <col min="1" max="1" width="9.21875" style="43"/>
    <col min="2" max="2" width="15.5546875" customWidth="1"/>
    <col min="3" max="3" width="15.6640625" bestFit="1" customWidth="1"/>
    <col min="4" max="4" width="14.33203125" customWidth="1"/>
    <col min="5" max="5" width="14.6640625" customWidth="1"/>
    <col min="6" max="8" width="8.88671875" customWidth="1"/>
    <col min="9" max="9" width="14.6640625" customWidth="1"/>
    <col min="10" max="13" width="8.88671875" customWidth="1"/>
  </cols>
  <sheetData>
    <row r="1" spans="1:13" ht="15.75" x14ac:dyDescent="0.25">
      <c r="A1" s="57" t="str">
        <f ca="1">MID(CELL("filename",A2),FIND("]",CELL("filename",A2))+1,256)</f>
        <v>I1 General Inputs</v>
      </c>
    </row>
    <row r="2" spans="1:13" x14ac:dyDescent="0.2">
      <c r="A2" s="43" t="s">
        <v>104</v>
      </c>
    </row>
    <row r="4" spans="1:13" ht="15.75" x14ac:dyDescent="0.25">
      <c r="A4" s="41"/>
      <c r="B4" s="64" t="s">
        <v>105</v>
      </c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</row>
    <row r="5" spans="1:13" x14ac:dyDescent="0.2">
      <c r="A5" s="41"/>
      <c r="E5" s="9"/>
    </row>
    <row r="6" spans="1:13" ht="15.75" x14ac:dyDescent="0.25">
      <c r="A6" s="41"/>
      <c r="B6" s="3" t="s">
        <v>11</v>
      </c>
      <c r="C6" s="3"/>
      <c r="D6" s="10"/>
      <c r="E6" s="10"/>
    </row>
    <row r="7" spans="1:13" ht="15.75" x14ac:dyDescent="0.25">
      <c r="A7" s="41"/>
      <c r="B7" s="5" t="s">
        <v>106</v>
      </c>
      <c r="C7" s="5"/>
      <c r="D7" s="6" t="s">
        <v>12</v>
      </c>
      <c r="E7" s="6" t="s">
        <v>107</v>
      </c>
    </row>
    <row r="8" spans="1:13" x14ac:dyDescent="0.2">
      <c r="A8" s="41"/>
      <c r="B8" s="7" t="s">
        <v>108</v>
      </c>
      <c r="C8" s="7"/>
      <c r="D8" s="11" t="s">
        <v>109</v>
      </c>
      <c r="E8" s="58">
        <v>2023</v>
      </c>
    </row>
    <row r="9" spans="1:13" x14ac:dyDescent="0.2">
      <c r="A9" s="41"/>
      <c r="B9" s="7" t="s">
        <v>110</v>
      </c>
      <c r="C9" s="7"/>
      <c r="D9" s="11" t="s">
        <v>109</v>
      </c>
      <c r="E9" s="58">
        <v>2021</v>
      </c>
    </row>
    <row r="10" spans="1:13" x14ac:dyDescent="0.2">
      <c r="A10" s="41"/>
      <c r="B10" s="7" t="s">
        <v>111</v>
      </c>
      <c r="C10" s="7"/>
      <c r="D10" s="11" t="s">
        <v>112</v>
      </c>
      <c r="E10" s="58">
        <v>28</v>
      </c>
    </row>
    <row r="11" spans="1:13" x14ac:dyDescent="0.2">
      <c r="A11" s="41"/>
    </row>
    <row r="12" spans="1:13" ht="15.75" x14ac:dyDescent="0.25">
      <c r="A12" s="59"/>
      <c r="B12" s="3" t="s">
        <v>113</v>
      </c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</row>
    <row r="13" spans="1:13" ht="15.75" x14ac:dyDescent="0.25">
      <c r="A13" s="60"/>
      <c r="B13" s="62" t="s">
        <v>114</v>
      </c>
      <c r="C13" s="61"/>
      <c r="D13" s="44" t="s">
        <v>115</v>
      </c>
      <c r="E13" s="62" t="s">
        <v>116</v>
      </c>
      <c r="F13" s="61"/>
      <c r="G13" s="61"/>
      <c r="H13" s="61"/>
      <c r="I13" s="61"/>
      <c r="J13" s="61"/>
      <c r="K13" s="61"/>
      <c r="L13" s="61"/>
      <c r="M13" s="61"/>
    </row>
    <row r="14" spans="1:13" ht="15.75" x14ac:dyDescent="0.2">
      <c r="A14" s="53"/>
      <c r="B14" s="34" t="s">
        <v>117</v>
      </c>
      <c r="C14" s="34"/>
      <c r="D14" s="56">
        <v>1</v>
      </c>
      <c r="E14" s="45" t="s">
        <v>118</v>
      </c>
      <c r="F14" s="45"/>
      <c r="G14" s="45"/>
      <c r="H14" s="45"/>
      <c r="I14" s="34"/>
      <c r="J14" s="34"/>
      <c r="K14" s="34"/>
      <c r="L14" s="34"/>
      <c r="M14" s="34"/>
    </row>
    <row r="15" spans="1:13" ht="15.75" x14ac:dyDescent="0.2">
      <c r="A15" s="53"/>
      <c r="B15" s="34" t="s">
        <v>37</v>
      </c>
      <c r="C15" s="34"/>
      <c r="D15" s="56">
        <v>1</v>
      </c>
      <c r="E15" s="34" t="s">
        <v>119</v>
      </c>
      <c r="F15" s="34"/>
      <c r="G15" s="34"/>
      <c r="H15" s="34"/>
      <c r="I15" s="34"/>
      <c r="J15" s="34"/>
      <c r="K15" s="34"/>
      <c r="L15" s="34"/>
      <c r="M15" s="34"/>
    </row>
    <row r="16" spans="1:13" ht="15.75" x14ac:dyDescent="0.2">
      <c r="A16" s="53"/>
      <c r="B16" s="34" t="s">
        <v>38</v>
      </c>
      <c r="C16" s="34"/>
      <c r="D16" s="56">
        <v>1</v>
      </c>
      <c r="E16" s="34" t="s">
        <v>120</v>
      </c>
      <c r="F16" s="34"/>
      <c r="G16" s="34"/>
      <c r="H16" s="34"/>
      <c r="I16" s="34"/>
      <c r="J16" s="34"/>
      <c r="K16" s="34"/>
      <c r="L16" s="34"/>
      <c r="M16" s="34"/>
    </row>
    <row r="17" spans="1:13" ht="15.75" x14ac:dyDescent="0.2">
      <c r="A17" s="53"/>
      <c r="B17" s="34" t="s">
        <v>121</v>
      </c>
      <c r="C17" s="34"/>
      <c r="D17" s="56">
        <v>1</v>
      </c>
      <c r="E17" s="34" t="s">
        <v>122</v>
      </c>
      <c r="F17" s="34"/>
      <c r="G17" s="34"/>
      <c r="H17" s="34"/>
      <c r="I17" s="34"/>
      <c r="J17" s="34"/>
      <c r="K17" s="34"/>
      <c r="L17" s="34"/>
      <c r="M17" s="34"/>
    </row>
    <row r="18" spans="1:13" ht="15.75" x14ac:dyDescent="0.2">
      <c r="A18" s="53"/>
      <c r="B18" s="34" t="s">
        <v>27</v>
      </c>
      <c r="C18" s="34"/>
      <c r="D18" s="56">
        <v>1</v>
      </c>
      <c r="E18" s="34" t="s">
        <v>123</v>
      </c>
      <c r="F18" s="34"/>
      <c r="G18" s="34"/>
      <c r="H18" s="34"/>
      <c r="I18" s="34"/>
      <c r="J18" s="34"/>
      <c r="K18" s="34"/>
      <c r="L18" s="34"/>
      <c r="M18" s="34"/>
    </row>
    <row r="19" spans="1:13" x14ac:dyDescent="0.2">
      <c r="A19" s="41"/>
    </row>
    <row r="20" spans="1:13" ht="15.75" x14ac:dyDescent="0.25">
      <c r="A20" s="65"/>
      <c r="B20" s="64" t="s">
        <v>124</v>
      </c>
      <c r="C20" s="64"/>
      <c r="D20" s="64"/>
      <c r="E20" s="66"/>
      <c r="F20" s="64"/>
      <c r="G20" s="64"/>
      <c r="H20" s="64"/>
      <c r="I20" s="64"/>
      <c r="J20" s="64"/>
      <c r="K20" s="64"/>
      <c r="L20" s="64"/>
      <c r="M20" s="64"/>
    </row>
    <row r="23" spans="1:13" ht="15.75" x14ac:dyDescent="0.25">
      <c r="B23" s="67" t="s">
        <v>125</v>
      </c>
      <c r="C23" s="67"/>
      <c r="D23" s="67"/>
      <c r="E23" s="67"/>
      <c r="F23" s="67"/>
      <c r="G23" s="67"/>
      <c r="I23" s="67" t="s">
        <v>126</v>
      </c>
      <c r="J23" s="67"/>
      <c r="K23" s="67"/>
    </row>
    <row r="25" spans="1:13" ht="15.75" x14ac:dyDescent="0.25">
      <c r="B25" s="68" t="s">
        <v>127</v>
      </c>
      <c r="C25" s="68"/>
      <c r="D25" s="68"/>
      <c r="E25" s="68"/>
      <c r="F25" s="68"/>
      <c r="G25" s="68"/>
      <c r="I25" s="68" t="s">
        <v>128</v>
      </c>
      <c r="J25" s="68" t="s">
        <v>129</v>
      </c>
      <c r="K25" s="68"/>
    </row>
    <row r="26" spans="1:13" x14ac:dyDescent="0.2">
      <c r="B26" s="69" t="s">
        <v>130</v>
      </c>
      <c r="C26" s="69"/>
      <c r="D26" s="69"/>
      <c r="E26" s="69"/>
      <c r="F26" s="69"/>
      <c r="G26" s="69"/>
      <c r="I26" s="70" t="s">
        <v>131</v>
      </c>
      <c r="J26" s="69" t="s">
        <v>32</v>
      </c>
      <c r="K26" s="69"/>
    </row>
    <row r="27" spans="1:13" x14ac:dyDescent="0.2">
      <c r="B27" s="69" t="s">
        <v>132</v>
      </c>
      <c r="C27" s="69"/>
      <c r="D27" s="69"/>
      <c r="E27" s="69"/>
      <c r="F27" s="69"/>
      <c r="G27" s="69"/>
      <c r="I27" s="70" t="s">
        <v>133</v>
      </c>
      <c r="J27" s="69" t="s">
        <v>34</v>
      </c>
      <c r="K27" s="69"/>
    </row>
    <row r="28" spans="1:13" x14ac:dyDescent="0.2">
      <c r="B28" s="69" t="s">
        <v>134</v>
      </c>
      <c r="C28" s="69"/>
      <c r="D28" s="69"/>
      <c r="E28" s="69"/>
      <c r="F28" s="69"/>
      <c r="G28" s="69"/>
      <c r="I28" s="70" t="s">
        <v>135</v>
      </c>
      <c r="J28" s="69" t="s">
        <v>35</v>
      </c>
      <c r="K28" s="69"/>
    </row>
    <row r="29" spans="1:13" x14ac:dyDescent="0.2">
      <c r="B29" s="43"/>
      <c r="C29" s="43"/>
      <c r="D29" s="43"/>
      <c r="E29" s="43"/>
      <c r="F29" s="43"/>
      <c r="G29" s="43"/>
    </row>
    <row r="30" spans="1:13" ht="15.75" x14ac:dyDescent="0.25">
      <c r="B30" s="68" t="s">
        <v>136</v>
      </c>
      <c r="C30" s="68"/>
      <c r="D30" s="68"/>
      <c r="E30" s="68" t="s">
        <v>137</v>
      </c>
      <c r="F30" s="68"/>
      <c r="G30" s="68"/>
    </row>
    <row r="31" spans="1:13" x14ac:dyDescent="0.2">
      <c r="B31" s="69" t="s">
        <v>138</v>
      </c>
      <c r="C31" s="69"/>
      <c r="D31" s="69"/>
      <c r="E31" s="69" t="s">
        <v>139</v>
      </c>
      <c r="F31" s="69"/>
      <c r="G31" s="69"/>
    </row>
    <row r="32" spans="1:13" x14ac:dyDescent="0.2">
      <c r="B32" s="69" t="s">
        <v>140</v>
      </c>
      <c r="C32" s="69"/>
      <c r="D32" s="69"/>
      <c r="E32" s="69" t="s">
        <v>141</v>
      </c>
      <c r="F32" s="69"/>
      <c r="G32" s="69"/>
    </row>
    <row r="33" spans="2:9" x14ac:dyDescent="0.2">
      <c r="B33" s="69" t="s">
        <v>142</v>
      </c>
      <c r="C33" s="69"/>
      <c r="D33" s="69"/>
      <c r="E33" s="69" t="s">
        <v>143</v>
      </c>
      <c r="F33" s="69"/>
      <c r="G33" s="69"/>
    </row>
    <row r="34" spans="2:9" x14ac:dyDescent="0.2">
      <c r="B34" s="69" t="s">
        <v>46</v>
      </c>
      <c r="C34" s="69"/>
      <c r="D34" s="69"/>
      <c r="E34" s="69" t="s">
        <v>46</v>
      </c>
      <c r="F34" s="69"/>
      <c r="G34" s="69"/>
    </row>
    <row r="35" spans="2:9" x14ac:dyDescent="0.2">
      <c r="B35" s="69" t="s">
        <v>144</v>
      </c>
      <c r="C35" s="69"/>
      <c r="D35" s="69"/>
      <c r="E35" s="69" t="s">
        <v>145</v>
      </c>
      <c r="F35" s="69"/>
      <c r="G35" s="69"/>
    </row>
    <row r="38" spans="2:9" ht="15.75" x14ac:dyDescent="0.25">
      <c r="B38" s="67" t="s">
        <v>146</v>
      </c>
      <c r="C38" s="67"/>
      <c r="D38" s="67"/>
      <c r="E38" s="67"/>
      <c r="F38" s="67"/>
      <c r="G38" s="67"/>
      <c r="H38" s="67"/>
      <c r="I38" s="67"/>
    </row>
    <row r="40" spans="2:9" ht="15.75" x14ac:dyDescent="0.25">
      <c r="B40" s="68" t="s">
        <v>147</v>
      </c>
      <c r="C40" s="68" t="s">
        <v>148</v>
      </c>
      <c r="D40" s="68"/>
      <c r="E40" s="68"/>
      <c r="F40" s="68"/>
      <c r="G40" s="68"/>
      <c r="H40" s="68"/>
      <c r="I40" s="68"/>
    </row>
    <row r="41" spans="2:9" ht="15" customHeight="1" x14ac:dyDescent="0.2">
      <c r="B41" s="69" t="s">
        <v>149</v>
      </c>
      <c r="C41" s="69" t="s">
        <v>150</v>
      </c>
      <c r="D41" s="69"/>
      <c r="E41" s="69"/>
      <c r="F41" s="69"/>
      <c r="G41" s="69"/>
      <c r="H41" s="69"/>
      <c r="I41" s="69"/>
    </row>
    <row r="42" spans="2:9" ht="15" customHeight="1" x14ac:dyDescent="0.2">
      <c r="B42" s="69" t="s">
        <v>151</v>
      </c>
      <c r="C42" s="69" t="s">
        <v>152</v>
      </c>
      <c r="D42" s="69"/>
      <c r="E42" s="69"/>
      <c r="F42" s="69"/>
      <c r="G42" s="69"/>
      <c r="H42" s="69"/>
      <c r="I42" s="69"/>
    </row>
    <row r="43" spans="2:9" ht="15" customHeight="1" x14ac:dyDescent="0.2">
      <c r="B43" s="69" t="s">
        <v>153</v>
      </c>
      <c r="C43" s="69" t="s">
        <v>154</v>
      </c>
      <c r="D43" s="69"/>
      <c r="E43" s="69"/>
      <c r="F43" s="69"/>
      <c r="G43" s="69"/>
      <c r="H43" s="69"/>
      <c r="I43" s="69"/>
    </row>
    <row r="44" spans="2:9" ht="15" customHeight="1" x14ac:dyDescent="0.2">
      <c r="B44" s="69" t="s">
        <v>155</v>
      </c>
      <c r="C44" s="69" t="s">
        <v>156</v>
      </c>
      <c r="D44" s="69"/>
      <c r="E44" s="69"/>
      <c r="F44" s="69"/>
      <c r="G44" s="69"/>
      <c r="H44" s="69"/>
      <c r="I44" s="69"/>
    </row>
    <row r="45" spans="2:9" x14ac:dyDescent="0.2">
      <c r="B45" s="69" t="s">
        <v>157</v>
      </c>
      <c r="C45" s="69" t="s">
        <v>158</v>
      </c>
      <c r="D45" s="69"/>
      <c r="E45" s="69"/>
      <c r="F45" s="69"/>
      <c r="G45" s="69"/>
      <c r="H45" s="69"/>
      <c r="I45" s="69"/>
    </row>
    <row r="46" spans="2:9" x14ac:dyDescent="0.2">
      <c r="B46" s="69" t="s">
        <v>159</v>
      </c>
      <c r="C46" s="69" t="s">
        <v>160</v>
      </c>
      <c r="D46" s="69"/>
      <c r="E46" s="69"/>
      <c r="F46" s="69"/>
      <c r="G46" s="69"/>
      <c r="H46" s="69"/>
      <c r="I46" s="69"/>
    </row>
    <row r="47" spans="2:9" x14ac:dyDescent="0.2">
      <c r="B47" s="69" t="s">
        <v>161</v>
      </c>
      <c r="C47" s="69" t="s">
        <v>162</v>
      </c>
      <c r="D47" s="69"/>
      <c r="E47" s="69"/>
      <c r="F47" s="69"/>
      <c r="G47" s="69"/>
      <c r="H47" s="69"/>
      <c r="I47" s="69"/>
    </row>
    <row r="48" spans="2:9" x14ac:dyDescent="0.2">
      <c r="B48" s="69" t="s">
        <v>163</v>
      </c>
      <c r="C48" s="69" t="s">
        <v>164</v>
      </c>
      <c r="D48" s="69"/>
      <c r="E48" s="69"/>
      <c r="F48" s="69"/>
      <c r="G48" s="69"/>
      <c r="H48" s="69"/>
      <c r="I48" s="69"/>
    </row>
    <row r="49" spans="2:9" x14ac:dyDescent="0.2">
      <c r="B49" s="69" t="s">
        <v>165</v>
      </c>
      <c r="C49" s="69" t="s">
        <v>166</v>
      </c>
      <c r="D49" s="69"/>
      <c r="E49" s="69"/>
      <c r="F49" s="69"/>
      <c r="G49" s="69"/>
      <c r="H49" s="69"/>
      <c r="I49" s="69"/>
    </row>
    <row r="52" spans="2:9" ht="15.75" x14ac:dyDescent="0.25">
      <c r="B52" s="67" t="s">
        <v>167</v>
      </c>
      <c r="C52" s="67"/>
      <c r="D52" s="67"/>
      <c r="E52" s="67"/>
      <c r="F52" s="67"/>
      <c r="G52" s="67"/>
      <c r="H52" s="67"/>
      <c r="I52" s="67"/>
    </row>
    <row r="54" spans="2:9" ht="15.75" x14ac:dyDescent="0.25">
      <c r="B54" s="68" t="s">
        <v>168</v>
      </c>
      <c r="C54" s="72" t="s">
        <v>169</v>
      </c>
      <c r="D54" s="72" t="s">
        <v>170</v>
      </c>
      <c r="E54" s="72" t="s">
        <v>171</v>
      </c>
    </row>
    <row r="55" spans="2:9" x14ac:dyDescent="0.2">
      <c r="B55" s="71" t="s">
        <v>172</v>
      </c>
      <c r="C55" s="73">
        <v>0</v>
      </c>
      <c r="D55" s="73">
        <v>134</v>
      </c>
      <c r="E55" s="73">
        <v>152</v>
      </c>
    </row>
    <row r="56" spans="2:9" x14ac:dyDescent="0.2">
      <c r="B56" s="71" t="s">
        <v>173</v>
      </c>
      <c r="C56" s="73">
        <v>105</v>
      </c>
      <c r="D56" s="73">
        <v>106</v>
      </c>
      <c r="E56" s="73">
        <v>109</v>
      </c>
    </row>
    <row r="57" spans="2:9" x14ac:dyDescent="0.2">
      <c r="B57" s="71" t="s">
        <v>174</v>
      </c>
      <c r="C57" s="73">
        <v>181</v>
      </c>
      <c r="D57" s="73">
        <v>169</v>
      </c>
      <c r="E57" s="73">
        <v>145</v>
      </c>
    </row>
    <row r="58" spans="2:9" x14ac:dyDescent="0.2">
      <c r="B58" s="71" t="s">
        <v>175</v>
      </c>
      <c r="C58" s="73">
        <v>201</v>
      </c>
      <c r="D58" s="73">
        <v>75</v>
      </c>
      <c r="E58" s="73">
        <v>32</v>
      </c>
    </row>
    <row r="59" spans="2:9" x14ac:dyDescent="0.2">
      <c r="B59" s="71" t="s">
        <v>176</v>
      </c>
      <c r="C59" s="73">
        <v>167</v>
      </c>
      <c r="D59" s="73">
        <v>147</v>
      </c>
      <c r="E59" s="73">
        <v>68</v>
      </c>
    </row>
    <row r="60" spans="2:9" x14ac:dyDescent="0.2">
      <c r="B60" s="71" t="s">
        <v>177</v>
      </c>
      <c r="C60" s="73">
        <v>36</v>
      </c>
      <c r="D60" s="73">
        <v>44</v>
      </c>
      <c r="E60" s="73">
        <v>49</v>
      </c>
    </row>
  </sheetData>
  <phoneticPr fontId="30" type="noConversion"/>
  <conditionalFormatting sqref="E10">
    <cfRule type="cellIs" dxfId="0" priority="1" operator="greaterThan">
      <formula>30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rgb="FFE0D4A4"/>
  </sheetPr>
  <dimension ref="A1:BY185"/>
  <sheetViews>
    <sheetView topLeftCell="A57" zoomScale="70" zoomScaleNormal="70" workbookViewId="0">
      <selection activeCell="K84" sqref="K84"/>
    </sheetView>
  </sheetViews>
  <sheetFormatPr defaultColWidth="8.88671875" defaultRowHeight="15" x14ac:dyDescent="0.2"/>
  <cols>
    <col min="1" max="1" width="13.5546875" style="43" customWidth="1"/>
    <col min="2" max="2" width="16" customWidth="1"/>
    <col min="3" max="3" width="45.33203125" customWidth="1"/>
    <col min="4" max="4" width="13.21875" customWidth="1"/>
    <col min="5" max="5" width="15.109375" customWidth="1"/>
    <col min="6" max="6" width="15.33203125" customWidth="1"/>
    <col min="7" max="7" width="15.6640625" customWidth="1"/>
    <col min="8" max="8" width="15.88671875" customWidth="1"/>
    <col min="9" max="10" width="13.6640625" customWidth="1"/>
    <col min="11" max="11" width="13.44140625" bestFit="1" customWidth="1"/>
    <col min="12" max="12" width="14.44140625" customWidth="1"/>
    <col min="13" max="17" width="11.77734375" customWidth="1"/>
    <col min="18" max="20" width="11.33203125" bestFit="1" customWidth="1"/>
    <col min="21" max="25" width="11.33203125" customWidth="1"/>
    <col min="26" max="34" width="10.6640625" customWidth="1"/>
    <col min="35" max="36" width="16.77734375" bestFit="1" customWidth="1"/>
    <col min="37" max="40" width="8.88671875" customWidth="1"/>
    <col min="41" max="41" width="9.88671875" bestFit="1" customWidth="1"/>
    <col min="42" max="42" width="10.109375" customWidth="1"/>
    <col min="43" max="51" width="12.5546875" customWidth="1"/>
    <col min="52" max="52" width="12.21875" customWidth="1"/>
    <col min="53" max="53" width="9.88671875" bestFit="1" customWidth="1"/>
    <col min="54" max="54" width="12.88671875" bestFit="1" customWidth="1"/>
    <col min="55" max="55" width="9.88671875" bestFit="1" customWidth="1"/>
    <col min="56" max="65" width="10.33203125" customWidth="1"/>
    <col min="66" max="69" width="9.88671875" bestFit="1" customWidth="1"/>
    <col min="70" max="70" width="10" bestFit="1" customWidth="1"/>
    <col min="71" max="71" width="10.21875" bestFit="1" customWidth="1"/>
    <col min="72" max="72" width="11.33203125" bestFit="1" customWidth="1"/>
    <col min="73" max="74" width="10.21875" bestFit="1" customWidth="1"/>
    <col min="75" max="75" width="9.21875" bestFit="1" customWidth="1"/>
    <col min="76" max="78" width="11.33203125" bestFit="1" customWidth="1"/>
    <col min="79" max="79" width="10.21875" bestFit="1" customWidth="1"/>
  </cols>
  <sheetData>
    <row r="1" spans="1:66" ht="18" x14ac:dyDescent="0.25">
      <c r="A1" s="42" t="s">
        <v>178</v>
      </c>
      <c r="N1" s="28"/>
      <c r="P1" s="46"/>
    </row>
    <row r="2" spans="1:66" ht="15.75" x14ac:dyDescent="0.25">
      <c r="A2" s="43" t="s">
        <v>179</v>
      </c>
      <c r="J2" s="46"/>
      <c r="L2" s="46"/>
      <c r="N2" s="28"/>
    </row>
    <row r="3" spans="1:66" x14ac:dyDescent="0.2">
      <c r="J3" s="46"/>
      <c r="K3" s="46"/>
      <c r="L3" s="46"/>
      <c r="P3" s="94"/>
      <c r="Q3" s="94"/>
      <c r="R3" s="94"/>
      <c r="S3" s="94"/>
      <c r="T3" s="94"/>
    </row>
    <row r="4" spans="1:66" x14ac:dyDescent="0.2">
      <c r="L4" s="46"/>
      <c r="M4" s="46"/>
      <c r="N4" s="46"/>
      <c r="P4" s="46"/>
      <c r="Q4" s="46"/>
      <c r="R4" s="46"/>
      <c r="S4" s="46"/>
      <c r="T4" s="46"/>
      <c r="AQ4" s="84"/>
      <c r="AR4" s="230"/>
    </row>
    <row r="5" spans="1:66" ht="20.25" x14ac:dyDescent="0.3">
      <c r="B5" s="4" t="s">
        <v>180</v>
      </c>
      <c r="C5" s="4"/>
      <c r="D5" s="4" t="s">
        <v>181</v>
      </c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R5" s="84"/>
      <c r="AS5" s="230"/>
    </row>
    <row r="6" spans="1:66" ht="15.75" x14ac:dyDescent="0.25">
      <c r="E6" s="46"/>
      <c r="F6" s="232"/>
      <c r="G6" s="232"/>
      <c r="H6" s="232"/>
      <c r="J6" s="46"/>
      <c r="K6" s="46"/>
    </row>
    <row r="7" spans="1:66" ht="15.75" x14ac:dyDescent="0.25">
      <c r="B7" s="80" t="s">
        <v>130</v>
      </c>
      <c r="C7" s="36"/>
      <c r="D7" s="36"/>
      <c r="E7" s="36"/>
      <c r="F7" s="233" t="s">
        <v>32</v>
      </c>
      <c r="G7" s="233" t="s">
        <v>34</v>
      </c>
      <c r="H7" s="233" t="s">
        <v>35</v>
      </c>
      <c r="I7" s="77"/>
      <c r="J7" s="77"/>
      <c r="K7" s="46"/>
      <c r="L7" s="76" t="s">
        <v>182</v>
      </c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R7" s="59"/>
      <c r="AS7" s="59"/>
      <c r="AT7" s="59"/>
      <c r="AU7" s="59"/>
      <c r="AV7" s="59"/>
      <c r="AW7" s="59"/>
      <c r="AX7" s="59"/>
      <c r="AY7" s="59"/>
      <c r="AZ7" s="59"/>
      <c r="BA7" s="59"/>
      <c r="BE7" s="59"/>
      <c r="BF7" s="59"/>
      <c r="BG7" s="59"/>
      <c r="BH7" s="59"/>
      <c r="BI7" s="59"/>
      <c r="BJ7" s="59"/>
      <c r="BK7" s="59"/>
      <c r="BL7" s="59"/>
      <c r="BM7" s="59"/>
      <c r="BN7" s="59"/>
    </row>
    <row r="8" spans="1:66" ht="15.75" x14ac:dyDescent="0.2">
      <c r="A8" s="114"/>
      <c r="B8" s="47" t="s">
        <v>40</v>
      </c>
      <c r="C8" s="47" t="s">
        <v>183</v>
      </c>
      <c r="D8" s="47"/>
      <c r="E8" s="44" t="s">
        <v>184</v>
      </c>
      <c r="F8" s="44" t="s">
        <v>131</v>
      </c>
      <c r="G8" s="44" t="s">
        <v>133</v>
      </c>
      <c r="H8" s="44" t="s">
        <v>135</v>
      </c>
      <c r="I8" s="44" t="s">
        <v>185</v>
      </c>
      <c r="J8" s="44" t="s">
        <v>186</v>
      </c>
      <c r="K8" s="9"/>
      <c r="L8" s="79">
        <v>2022</v>
      </c>
      <c r="M8" s="79">
        <v>2023</v>
      </c>
      <c r="N8" s="79">
        <v>2024</v>
      </c>
      <c r="O8" s="79">
        <v>2025</v>
      </c>
      <c r="P8" s="79">
        <v>2026</v>
      </c>
      <c r="Q8" s="79">
        <v>2027</v>
      </c>
      <c r="R8" s="79">
        <v>2028</v>
      </c>
      <c r="S8" s="79">
        <v>2029</v>
      </c>
      <c r="T8" s="79">
        <v>2030</v>
      </c>
      <c r="U8" s="79">
        <v>2031</v>
      </c>
      <c r="V8" s="79">
        <v>2032</v>
      </c>
      <c r="W8" s="79">
        <v>2033</v>
      </c>
      <c r="X8" s="79">
        <v>2034</v>
      </c>
      <c r="Y8" s="79">
        <v>2035</v>
      </c>
      <c r="Z8" s="79">
        <v>2036</v>
      </c>
      <c r="AA8" s="79">
        <v>2037</v>
      </c>
      <c r="AB8" s="79">
        <v>2038</v>
      </c>
      <c r="AC8" s="79">
        <v>2039</v>
      </c>
      <c r="AD8" s="79">
        <v>2040</v>
      </c>
      <c r="AE8" s="79">
        <v>2041</v>
      </c>
      <c r="AF8" s="79">
        <v>2042</v>
      </c>
      <c r="AG8" s="79">
        <v>2043</v>
      </c>
      <c r="AH8" s="79">
        <v>2044</v>
      </c>
      <c r="AI8" s="79">
        <v>2045</v>
      </c>
      <c r="AJ8" s="79">
        <v>2046</v>
      </c>
      <c r="AK8" s="79">
        <v>2047</v>
      </c>
      <c r="AL8" s="79">
        <v>2048</v>
      </c>
      <c r="AM8" s="79">
        <v>2049</v>
      </c>
      <c r="AN8" s="79">
        <v>2050</v>
      </c>
      <c r="AO8" s="79">
        <v>2051</v>
      </c>
      <c r="AR8" s="231"/>
      <c r="AS8" s="231"/>
      <c r="AT8" s="231"/>
      <c r="AU8" s="231"/>
      <c r="AV8" s="231"/>
      <c r="AW8" s="231"/>
      <c r="AX8" s="231"/>
      <c r="AY8" s="231"/>
      <c r="AZ8" s="231"/>
      <c r="BA8" s="231"/>
      <c r="BE8" s="231"/>
      <c r="BF8" s="231"/>
      <c r="BG8" s="231"/>
      <c r="BH8" s="231"/>
      <c r="BI8" s="231"/>
      <c r="BJ8" s="231"/>
      <c r="BK8" s="231"/>
      <c r="BL8" s="231"/>
      <c r="BM8" s="231"/>
      <c r="BN8" s="231"/>
    </row>
    <row r="9" spans="1:66" x14ac:dyDescent="0.2">
      <c r="B9" s="129" t="s">
        <v>37</v>
      </c>
      <c r="C9" s="130" t="s">
        <v>187</v>
      </c>
      <c r="D9" s="131"/>
      <c r="E9" s="132">
        <v>49507365.44861757</v>
      </c>
      <c r="F9" s="133">
        <v>2032</v>
      </c>
      <c r="G9" s="133">
        <v>2039</v>
      </c>
      <c r="H9" s="133">
        <v>2031</v>
      </c>
      <c r="I9" s="134">
        <v>50</v>
      </c>
      <c r="J9" s="134" t="s">
        <v>71</v>
      </c>
      <c r="K9" s="128"/>
      <c r="L9" s="135">
        <v>5498581.9661268704</v>
      </c>
      <c r="M9" s="135">
        <v>17032648.141744062</v>
      </c>
      <c r="N9" s="135">
        <v>20032628.074801419</v>
      </c>
      <c r="O9" s="135">
        <v>3797808.5126210786</v>
      </c>
      <c r="P9" s="135">
        <v>3145698.7533241455</v>
      </c>
      <c r="Q9" s="135">
        <v>0</v>
      </c>
      <c r="R9" s="135">
        <v>0</v>
      </c>
      <c r="S9" s="135">
        <v>0</v>
      </c>
      <c r="T9" s="135">
        <v>0</v>
      </c>
      <c r="U9" s="135">
        <v>0</v>
      </c>
      <c r="V9" s="135"/>
      <c r="W9" s="135"/>
      <c r="X9" s="135"/>
      <c r="Y9" s="135"/>
      <c r="Z9" s="135"/>
      <c r="AA9" s="135"/>
      <c r="AB9" s="135"/>
      <c r="AC9" s="135"/>
      <c r="AD9" s="135"/>
      <c r="AE9" s="135"/>
      <c r="AF9" s="135"/>
      <c r="AG9" s="135"/>
      <c r="AH9" s="135"/>
      <c r="AI9" s="135"/>
      <c r="AJ9" s="135"/>
      <c r="AK9" s="135"/>
      <c r="AL9" s="135"/>
      <c r="AM9" s="135"/>
      <c r="AN9" s="135"/>
      <c r="AO9" s="135"/>
    </row>
    <row r="10" spans="1:66" x14ac:dyDescent="0.2">
      <c r="B10" s="129" t="s">
        <v>37</v>
      </c>
      <c r="C10" s="130" t="s">
        <v>188</v>
      </c>
      <c r="D10" s="131"/>
      <c r="E10" s="132">
        <v>354291294.02815199</v>
      </c>
      <c r="F10" s="133">
        <v>2032</v>
      </c>
      <c r="G10" s="133">
        <v>2039</v>
      </c>
      <c r="H10" s="133">
        <v>2031</v>
      </c>
      <c r="I10" s="134">
        <v>40</v>
      </c>
      <c r="J10" s="134" t="s">
        <v>71</v>
      </c>
      <c r="K10" s="128"/>
      <c r="L10" s="135">
        <v>0</v>
      </c>
      <c r="M10" s="135">
        <v>0</v>
      </c>
      <c r="N10" s="135">
        <v>0</v>
      </c>
      <c r="O10" s="135">
        <v>0</v>
      </c>
      <c r="P10" s="135">
        <v>0</v>
      </c>
      <c r="Q10" s="135">
        <v>2001563.1450595085</v>
      </c>
      <c r="R10" s="135">
        <v>60117611.050356291</v>
      </c>
      <c r="S10" s="135">
        <v>202730822.82942283</v>
      </c>
      <c r="T10" s="135">
        <v>85313529.107796714</v>
      </c>
      <c r="U10" s="135">
        <v>4127767.8955166186</v>
      </c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5"/>
      <c r="AI10" s="135"/>
      <c r="AJ10" s="135"/>
      <c r="AK10" s="135"/>
      <c r="AL10" s="135"/>
      <c r="AM10" s="135"/>
      <c r="AN10" s="135"/>
      <c r="AO10" s="135"/>
    </row>
    <row r="11" spans="1:66" x14ac:dyDescent="0.2">
      <c r="B11" s="129" t="s">
        <v>37</v>
      </c>
      <c r="C11" s="130" t="s">
        <v>189</v>
      </c>
      <c r="D11" s="131"/>
      <c r="E11" s="132">
        <v>750574480</v>
      </c>
      <c r="F11" s="133">
        <v>2032</v>
      </c>
      <c r="G11" s="133">
        <v>2039</v>
      </c>
      <c r="H11" s="133">
        <v>2031</v>
      </c>
      <c r="I11" s="134">
        <v>50</v>
      </c>
      <c r="J11" s="134" t="s">
        <v>71</v>
      </c>
      <c r="K11" s="128"/>
      <c r="L11" s="135">
        <v>0</v>
      </c>
      <c r="M11" s="135">
        <v>0</v>
      </c>
      <c r="N11" s="135">
        <v>0</v>
      </c>
      <c r="O11" s="135">
        <v>0</v>
      </c>
      <c r="P11" s="135">
        <v>0</v>
      </c>
      <c r="Q11" s="135">
        <v>5085059.2851834437</v>
      </c>
      <c r="R11" s="135">
        <v>152731437.44139647</v>
      </c>
      <c r="S11" s="135">
        <v>380480245.69737881</v>
      </c>
      <c r="T11" s="135">
        <v>201790961.52004275</v>
      </c>
      <c r="U11" s="135">
        <v>10486776.0559984</v>
      </c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5"/>
      <c r="AI11" s="135"/>
      <c r="AJ11" s="135"/>
      <c r="AK11" s="135"/>
      <c r="AL11" s="135"/>
      <c r="AM11" s="135"/>
      <c r="AN11" s="135"/>
      <c r="AO11" s="135"/>
    </row>
    <row r="12" spans="1:66" x14ac:dyDescent="0.2">
      <c r="B12" s="129" t="s">
        <v>37</v>
      </c>
      <c r="C12" s="130" t="s">
        <v>190</v>
      </c>
      <c r="D12" s="131"/>
      <c r="E12" s="132">
        <v>181499999.99999997</v>
      </c>
      <c r="F12" s="133">
        <v>2032</v>
      </c>
      <c r="G12" s="133">
        <v>2039</v>
      </c>
      <c r="H12" s="133">
        <v>2031</v>
      </c>
      <c r="I12" s="134">
        <v>50</v>
      </c>
      <c r="J12" s="134" t="s">
        <v>71</v>
      </c>
      <c r="K12" s="128"/>
      <c r="L12" s="135">
        <v>0</v>
      </c>
      <c r="M12" s="135">
        <v>0</v>
      </c>
      <c r="N12" s="135">
        <v>163349999.99999997</v>
      </c>
      <c r="O12" s="135">
        <v>18150000</v>
      </c>
      <c r="P12" s="135">
        <v>0</v>
      </c>
      <c r="Q12" s="135">
        <v>0</v>
      </c>
      <c r="R12" s="135">
        <v>0</v>
      </c>
      <c r="S12" s="135">
        <v>0</v>
      </c>
      <c r="T12" s="135">
        <v>0</v>
      </c>
      <c r="U12" s="135">
        <v>0</v>
      </c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35"/>
      <c r="AK12" s="135"/>
      <c r="AL12" s="135"/>
      <c r="AM12" s="135"/>
      <c r="AN12" s="135"/>
      <c r="AO12" s="135"/>
    </row>
    <row r="13" spans="1:66" x14ac:dyDescent="0.2">
      <c r="B13" s="129" t="s">
        <v>37</v>
      </c>
      <c r="C13" s="130" t="s">
        <v>191</v>
      </c>
      <c r="D13" s="131"/>
      <c r="E13" s="132">
        <v>183096275.98354104</v>
      </c>
      <c r="F13" s="133">
        <v>2032</v>
      </c>
      <c r="G13" s="133">
        <v>2039</v>
      </c>
      <c r="H13" s="133">
        <v>2031</v>
      </c>
      <c r="I13" s="134">
        <v>40</v>
      </c>
      <c r="J13" s="134" t="s">
        <v>71</v>
      </c>
      <c r="K13" s="128"/>
      <c r="L13" s="135">
        <v>0</v>
      </c>
      <c r="M13" s="135">
        <v>0</v>
      </c>
      <c r="N13" s="135">
        <v>0</v>
      </c>
      <c r="O13" s="135">
        <v>0</v>
      </c>
      <c r="P13" s="135">
        <v>0</v>
      </c>
      <c r="Q13" s="135">
        <v>1034399.5581702887</v>
      </c>
      <c r="R13" s="135">
        <v>31068532.84256139</v>
      </c>
      <c r="S13" s="135">
        <v>104770451.07463713</v>
      </c>
      <c r="T13" s="135">
        <v>44089679.125476338</v>
      </c>
      <c r="U13" s="135">
        <v>2133213.3826959268</v>
      </c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35"/>
      <c r="AK13" s="135"/>
      <c r="AL13" s="135"/>
      <c r="AM13" s="135"/>
      <c r="AN13" s="135"/>
      <c r="AO13" s="135"/>
    </row>
    <row r="14" spans="1:66" x14ac:dyDescent="0.2">
      <c r="B14" s="129" t="s">
        <v>37</v>
      </c>
      <c r="C14" s="130" t="s">
        <v>192</v>
      </c>
      <c r="D14" s="131"/>
      <c r="E14" s="132">
        <v>65651275.254334405</v>
      </c>
      <c r="F14" s="133">
        <v>2032</v>
      </c>
      <c r="G14" s="133">
        <v>2039</v>
      </c>
      <c r="H14" s="133">
        <v>2031</v>
      </c>
      <c r="I14" s="134" t="s">
        <v>193</v>
      </c>
      <c r="J14" s="134"/>
      <c r="K14" s="128"/>
      <c r="L14" s="135">
        <v>0</v>
      </c>
      <c r="M14" s="135">
        <v>0</v>
      </c>
      <c r="N14" s="135">
        <v>0</v>
      </c>
      <c r="O14" s="135">
        <v>35908505.957529098</v>
      </c>
      <c r="P14" s="135">
        <v>29742769.296805304</v>
      </c>
      <c r="Q14" s="135">
        <v>0</v>
      </c>
      <c r="R14" s="135">
        <v>0</v>
      </c>
      <c r="S14" s="135">
        <v>0</v>
      </c>
      <c r="T14" s="135">
        <v>0</v>
      </c>
      <c r="U14" s="135">
        <v>0</v>
      </c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35"/>
      <c r="AK14" s="135"/>
      <c r="AL14" s="135"/>
      <c r="AM14" s="135"/>
      <c r="AN14" s="135"/>
      <c r="AO14" s="135"/>
    </row>
    <row r="15" spans="1:66" x14ac:dyDescent="0.2">
      <c r="A15" s="114"/>
      <c r="B15" s="129" t="s">
        <v>37</v>
      </c>
      <c r="C15" s="130" t="s">
        <v>194</v>
      </c>
      <c r="D15" s="131"/>
      <c r="E15" s="132">
        <v>66479309.356641352</v>
      </c>
      <c r="F15" s="133">
        <v>2032</v>
      </c>
      <c r="G15" s="133">
        <v>2039</v>
      </c>
      <c r="H15" s="133">
        <v>2031</v>
      </c>
      <c r="I15" s="134">
        <v>50</v>
      </c>
      <c r="J15" s="134"/>
      <c r="K15" s="128"/>
      <c r="L15" s="135">
        <v>0</v>
      </c>
      <c r="M15" s="135">
        <v>0</v>
      </c>
      <c r="N15" s="135">
        <v>0</v>
      </c>
      <c r="O15" s="135">
        <v>0</v>
      </c>
      <c r="P15" s="135">
        <v>66479309.356641352</v>
      </c>
      <c r="Q15" s="135">
        <v>0</v>
      </c>
      <c r="R15" s="135">
        <v>0</v>
      </c>
      <c r="S15" s="135">
        <v>0</v>
      </c>
      <c r="T15" s="135">
        <v>0</v>
      </c>
      <c r="U15" s="135">
        <v>0</v>
      </c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5"/>
      <c r="AI15" s="135"/>
      <c r="AJ15" s="135"/>
      <c r="AK15" s="135"/>
      <c r="AL15" s="135"/>
      <c r="AM15" s="135"/>
      <c r="AN15" s="135"/>
      <c r="AO15" s="135"/>
    </row>
    <row r="16" spans="1:66" x14ac:dyDescent="0.2">
      <c r="A16" s="114"/>
      <c r="B16" s="129" t="s">
        <v>37</v>
      </c>
      <c r="C16" s="130" t="s">
        <v>195</v>
      </c>
      <c r="D16" s="131"/>
      <c r="E16" s="132">
        <v>60216139.456062898</v>
      </c>
      <c r="F16" s="133">
        <v>2032</v>
      </c>
      <c r="G16" s="133">
        <v>2039</v>
      </c>
      <c r="H16" s="133">
        <v>2031</v>
      </c>
      <c r="I16" s="134">
        <v>50</v>
      </c>
      <c r="J16" s="134" t="s">
        <v>72</v>
      </c>
      <c r="K16" s="128"/>
      <c r="L16" s="135">
        <v>6687961.9927772535</v>
      </c>
      <c r="M16" s="135">
        <v>20716923.765086971</v>
      </c>
      <c r="N16" s="135">
        <v>24365819.406723592</v>
      </c>
      <c r="O16" s="135">
        <v>4619299.8748997161</v>
      </c>
      <c r="P16" s="135">
        <v>3826134.4165753685</v>
      </c>
      <c r="Q16" s="135">
        <v>0</v>
      </c>
      <c r="R16" s="135">
        <v>0</v>
      </c>
      <c r="S16" s="135">
        <v>0</v>
      </c>
      <c r="T16" s="135">
        <v>0</v>
      </c>
      <c r="U16" s="135">
        <v>0</v>
      </c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5"/>
      <c r="AI16" s="135"/>
      <c r="AJ16" s="135"/>
      <c r="AK16" s="135"/>
      <c r="AL16" s="135"/>
      <c r="AM16" s="135"/>
      <c r="AN16" s="135"/>
      <c r="AO16" s="135"/>
    </row>
    <row r="17" spans="1:77" x14ac:dyDescent="0.2">
      <c r="B17" s="129" t="s">
        <v>37</v>
      </c>
      <c r="C17" s="130" t="s">
        <v>196</v>
      </c>
      <c r="D17" s="131"/>
      <c r="E17" s="132">
        <v>378701979.87792563</v>
      </c>
      <c r="F17" s="133">
        <v>2032</v>
      </c>
      <c r="G17" s="133">
        <v>2039</v>
      </c>
      <c r="H17" s="133">
        <v>2031</v>
      </c>
      <c r="I17" s="134">
        <v>40</v>
      </c>
      <c r="J17" s="134" t="s">
        <v>72</v>
      </c>
      <c r="K17" s="128"/>
      <c r="L17" s="135">
        <v>0</v>
      </c>
      <c r="M17" s="135">
        <v>0</v>
      </c>
      <c r="N17" s="135">
        <v>0</v>
      </c>
      <c r="O17" s="135">
        <v>0</v>
      </c>
      <c r="P17" s="135">
        <v>0</v>
      </c>
      <c r="Q17" s="135">
        <v>2139470.9344014907</v>
      </c>
      <c r="R17" s="135">
        <v>64259717.11427927</v>
      </c>
      <c r="S17" s="135">
        <v>216698985.50113088</v>
      </c>
      <c r="T17" s="135">
        <v>91191635.041781276</v>
      </c>
      <c r="U17" s="135">
        <v>4412171.2863327395</v>
      </c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5"/>
      <c r="AI17" s="135"/>
      <c r="AJ17" s="135"/>
      <c r="AK17" s="135"/>
      <c r="AL17" s="135"/>
      <c r="AM17" s="135"/>
      <c r="AN17" s="135"/>
      <c r="AO17" s="135"/>
    </row>
    <row r="18" spans="1:77" x14ac:dyDescent="0.2">
      <c r="B18" s="129" t="s">
        <v>37</v>
      </c>
      <c r="C18" s="130" t="s">
        <v>197</v>
      </c>
      <c r="D18" s="131"/>
      <c r="E18" s="132">
        <v>772036826.6455195</v>
      </c>
      <c r="F18" s="133">
        <v>2032</v>
      </c>
      <c r="G18" s="133">
        <v>2039</v>
      </c>
      <c r="H18" s="133">
        <v>2031</v>
      </c>
      <c r="I18" s="134">
        <v>50</v>
      </c>
      <c r="J18" s="134" t="s">
        <v>72</v>
      </c>
      <c r="K18" s="128"/>
      <c r="L18" s="135">
        <v>0</v>
      </c>
      <c r="M18" s="135">
        <v>0</v>
      </c>
      <c r="N18" s="135">
        <v>0</v>
      </c>
      <c r="O18" s="135">
        <v>0</v>
      </c>
      <c r="P18" s="135">
        <v>0</v>
      </c>
      <c r="Q18" s="135">
        <v>5230464.3155964492</v>
      </c>
      <c r="R18" s="135">
        <v>157098725.62049329</v>
      </c>
      <c r="S18" s="135">
        <v>391359910.73066056</v>
      </c>
      <c r="T18" s="135">
        <v>207561085.1806232</v>
      </c>
      <c r="U18" s="135">
        <v>10786640.798146004</v>
      </c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5"/>
      <c r="AI18" s="135"/>
      <c r="AJ18" s="135"/>
      <c r="AK18" s="135"/>
      <c r="AL18" s="135"/>
      <c r="AM18" s="135"/>
      <c r="AN18" s="135"/>
      <c r="AO18" s="135"/>
      <c r="AQ18" s="94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</row>
    <row r="19" spans="1:77" x14ac:dyDescent="0.2">
      <c r="B19" s="129" t="s">
        <v>37</v>
      </c>
      <c r="C19" s="130" t="s">
        <v>198</v>
      </c>
      <c r="D19" s="131"/>
      <c r="E19" s="132">
        <v>163655081.91719502</v>
      </c>
      <c r="F19" s="133">
        <v>2032</v>
      </c>
      <c r="G19" s="133">
        <v>2039</v>
      </c>
      <c r="H19" s="133">
        <v>2031</v>
      </c>
      <c r="I19" s="134">
        <v>40</v>
      </c>
      <c r="J19" s="134" t="s">
        <v>72</v>
      </c>
      <c r="K19" s="128"/>
      <c r="L19" s="135">
        <v>0</v>
      </c>
      <c r="M19" s="135">
        <v>0</v>
      </c>
      <c r="N19" s="135">
        <v>0</v>
      </c>
      <c r="O19" s="135">
        <v>0</v>
      </c>
      <c r="P19" s="135">
        <v>0</v>
      </c>
      <c r="Q19" s="135">
        <v>924566.83522436186</v>
      </c>
      <c r="R19" s="135">
        <v>27769670.683272149</v>
      </c>
      <c r="S19" s="135">
        <v>93645906.564820156</v>
      </c>
      <c r="T19" s="135">
        <v>39408229.414951563</v>
      </c>
      <c r="U19" s="135">
        <v>1906708.4189267778</v>
      </c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35"/>
      <c r="AK19" s="135"/>
      <c r="AL19" s="135"/>
      <c r="AM19" s="135"/>
      <c r="AN19" s="135"/>
      <c r="AO19" s="135"/>
    </row>
    <row r="20" spans="1:77" x14ac:dyDescent="0.2">
      <c r="B20" s="129" t="s">
        <v>37</v>
      </c>
      <c r="C20" s="130" t="s">
        <v>199</v>
      </c>
      <c r="D20" s="131"/>
      <c r="E20" s="132">
        <v>53062200</v>
      </c>
      <c r="F20" s="133">
        <v>2032</v>
      </c>
      <c r="G20" s="133">
        <v>2039</v>
      </c>
      <c r="H20" s="133">
        <v>2031</v>
      </c>
      <c r="I20" s="134" t="s">
        <v>193</v>
      </c>
      <c r="J20" s="134"/>
      <c r="K20" s="128"/>
      <c r="L20" s="135">
        <v>0</v>
      </c>
      <c r="M20" s="135">
        <v>0</v>
      </c>
      <c r="N20" s="135">
        <v>0</v>
      </c>
      <c r="O20" s="135">
        <v>29022807.51498127</v>
      </c>
      <c r="P20" s="135">
        <v>24039392.485018726</v>
      </c>
      <c r="Q20" s="135">
        <v>0</v>
      </c>
      <c r="R20" s="135">
        <v>0</v>
      </c>
      <c r="S20" s="135">
        <v>0</v>
      </c>
      <c r="T20" s="135">
        <v>0</v>
      </c>
      <c r="U20" s="135">
        <v>0</v>
      </c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5"/>
      <c r="AI20" s="135"/>
      <c r="AJ20" s="135"/>
      <c r="AK20" s="135"/>
      <c r="AL20" s="135"/>
      <c r="AM20" s="135"/>
      <c r="AN20" s="135"/>
      <c r="AO20" s="135"/>
    </row>
    <row r="21" spans="1:77" x14ac:dyDescent="0.2">
      <c r="B21" s="129" t="s">
        <v>37</v>
      </c>
      <c r="C21" s="130" t="s">
        <v>200</v>
      </c>
      <c r="D21" s="131"/>
      <c r="E21" s="132">
        <v>12452000</v>
      </c>
      <c r="F21" s="133">
        <v>2032</v>
      </c>
      <c r="G21" s="133">
        <v>2039</v>
      </c>
      <c r="H21" s="133">
        <v>2031</v>
      </c>
      <c r="I21" s="134">
        <v>50</v>
      </c>
      <c r="J21" s="134"/>
      <c r="K21" s="128"/>
      <c r="L21" s="135">
        <v>0</v>
      </c>
      <c r="M21" s="135">
        <v>0</v>
      </c>
      <c r="N21" s="135">
        <v>0</v>
      </c>
      <c r="O21" s="135">
        <v>0</v>
      </c>
      <c r="P21" s="135">
        <v>7567201.8140589576</v>
      </c>
      <c r="Q21" s="135">
        <v>4884798.1859410433</v>
      </c>
      <c r="R21" s="135">
        <v>0</v>
      </c>
      <c r="S21" s="135">
        <v>0</v>
      </c>
      <c r="T21" s="135">
        <v>0</v>
      </c>
      <c r="U21" s="135">
        <v>0</v>
      </c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5"/>
      <c r="AI21" s="135"/>
      <c r="AJ21" s="135"/>
      <c r="AK21" s="135"/>
      <c r="AL21" s="135"/>
      <c r="AM21" s="135"/>
      <c r="AN21" s="135"/>
      <c r="AO21" s="135"/>
    </row>
    <row r="22" spans="1:77" x14ac:dyDescent="0.2">
      <c r="B22" s="129" t="s">
        <v>37</v>
      </c>
      <c r="C22" s="130" t="s">
        <v>201</v>
      </c>
      <c r="D22" s="131"/>
      <c r="E22" s="132">
        <v>36760000.000000007</v>
      </c>
      <c r="F22" s="133">
        <v>2032</v>
      </c>
      <c r="G22" s="133">
        <v>2039</v>
      </c>
      <c r="H22" s="133">
        <v>2031</v>
      </c>
      <c r="I22" s="134">
        <v>40</v>
      </c>
      <c r="J22" s="134" t="s">
        <v>72</v>
      </c>
      <c r="K22" s="128"/>
      <c r="L22" s="135">
        <v>0</v>
      </c>
      <c r="M22" s="135">
        <v>367600.00000000006</v>
      </c>
      <c r="N22" s="135">
        <v>6249200.0000000019</v>
      </c>
      <c r="O22" s="135">
        <v>20953200.000000004</v>
      </c>
      <c r="P22" s="135">
        <v>8822400.0000000019</v>
      </c>
      <c r="Q22" s="135">
        <v>367600.00000000006</v>
      </c>
      <c r="R22" s="135">
        <v>0</v>
      </c>
      <c r="S22" s="135">
        <v>0</v>
      </c>
      <c r="T22" s="135">
        <v>0</v>
      </c>
      <c r="U22" s="135">
        <v>0</v>
      </c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5"/>
      <c r="AI22" s="135"/>
      <c r="AJ22" s="135"/>
      <c r="AK22" s="135"/>
      <c r="AL22" s="135"/>
      <c r="AM22" s="135"/>
      <c r="AN22" s="135"/>
      <c r="AO22" s="135"/>
    </row>
    <row r="23" spans="1:77" x14ac:dyDescent="0.2">
      <c r="B23" s="129" t="s">
        <v>37</v>
      </c>
      <c r="C23" s="130" t="s">
        <v>202</v>
      </c>
      <c r="D23" s="131"/>
      <c r="E23" s="132">
        <v>262100000.00000006</v>
      </c>
      <c r="F23" s="133">
        <v>2032</v>
      </c>
      <c r="G23" s="133">
        <v>2039</v>
      </c>
      <c r="H23" s="133">
        <v>2031</v>
      </c>
      <c r="I23" s="134">
        <v>50</v>
      </c>
      <c r="J23" s="134" t="s">
        <v>72</v>
      </c>
      <c r="K23" s="128"/>
      <c r="L23" s="135">
        <v>0</v>
      </c>
      <c r="M23" s="135">
        <v>2621000.0000000005</v>
      </c>
      <c r="N23" s="135">
        <v>52420000.000000007</v>
      </c>
      <c r="O23" s="135">
        <v>133671000.00000001</v>
      </c>
      <c r="P23" s="135">
        <v>70767000.000000015</v>
      </c>
      <c r="Q23" s="135">
        <v>2621000.0000000005</v>
      </c>
      <c r="R23" s="135">
        <v>0</v>
      </c>
      <c r="S23" s="135">
        <v>0</v>
      </c>
      <c r="T23" s="135">
        <v>0</v>
      </c>
      <c r="U23" s="135">
        <v>0</v>
      </c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5"/>
      <c r="AI23" s="135"/>
      <c r="AJ23" s="135"/>
      <c r="AK23" s="135"/>
      <c r="AL23" s="135"/>
      <c r="AM23" s="135"/>
      <c r="AN23" s="135"/>
      <c r="AO23" s="135"/>
    </row>
    <row r="24" spans="1:77" x14ac:dyDescent="0.2">
      <c r="B24" s="129" t="s">
        <v>37</v>
      </c>
      <c r="C24" s="130" t="s">
        <v>203</v>
      </c>
      <c r="D24" s="131"/>
      <c r="E24" s="132">
        <v>0</v>
      </c>
      <c r="F24" s="133">
        <v>2032</v>
      </c>
      <c r="G24" s="133">
        <v>2039</v>
      </c>
      <c r="H24" s="133">
        <v>2031</v>
      </c>
      <c r="I24" s="134">
        <v>40</v>
      </c>
      <c r="J24" s="134" t="s">
        <v>72</v>
      </c>
      <c r="K24" s="128"/>
      <c r="L24" s="135">
        <v>0</v>
      </c>
      <c r="M24" s="135">
        <v>0</v>
      </c>
      <c r="N24" s="135">
        <v>0</v>
      </c>
      <c r="O24" s="135">
        <v>0</v>
      </c>
      <c r="P24" s="135">
        <v>0</v>
      </c>
      <c r="Q24" s="135">
        <v>0</v>
      </c>
      <c r="R24" s="135">
        <v>0</v>
      </c>
      <c r="S24" s="135">
        <v>0</v>
      </c>
      <c r="T24" s="135">
        <v>0</v>
      </c>
      <c r="U24" s="135">
        <v>0</v>
      </c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5"/>
      <c r="AI24" s="135"/>
      <c r="AJ24" s="135"/>
      <c r="AK24" s="135"/>
      <c r="AL24" s="135"/>
      <c r="AM24" s="135"/>
      <c r="AN24" s="135"/>
      <c r="AO24" s="135"/>
    </row>
    <row r="25" spans="1:77" x14ac:dyDescent="0.2">
      <c r="A25" s="114"/>
      <c r="B25" s="129" t="s">
        <v>37</v>
      </c>
      <c r="C25" s="130" t="s">
        <v>204</v>
      </c>
      <c r="D25" s="131"/>
      <c r="E25" s="132">
        <v>15900000.000000004</v>
      </c>
      <c r="F25" s="133">
        <v>2032</v>
      </c>
      <c r="G25" s="133">
        <v>2039</v>
      </c>
      <c r="H25" s="133">
        <v>2031</v>
      </c>
      <c r="I25" s="134" t="s">
        <v>193</v>
      </c>
      <c r="J25" s="134"/>
      <c r="K25" s="128"/>
      <c r="L25" s="135">
        <v>0</v>
      </c>
      <c r="M25" s="135">
        <v>8696636.0137386378</v>
      </c>
      <c r="N25" s="135">
        <v>7203363.9862613659</v>
      </c>
      <c r="O25" s="135">
        <v>0</v>
      </c>
      <c r="P25" s="135">
        <v>0</v>
      </c>
      <c r="Q25" s="135">
        <v>0</v>
      </c>
      <c r="R25" s="135">
        <v>0</v>
      </c>
      <c r="S25" s="135">
        <v>0</v>
      </c>
      <c r="T25" s="135">
        <v>0</v>
      </c>
      <c r="U25" s="135">
        <v>0</v>
      </c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5"/>
      <c r="AI25" s="135"/>
      <c r="AJ25" s="135"/>
      <c r="AK25" s="135"/>
      <c r="AL25" s="135"/>
      <c r="AM25" s="135"/>
      <c r="AN25" s="135"/>
      <c r="AO25" s="135"/>
    </row>
    <row r="26" spans="1:77" x14ac:dyDescent="0.2">
      <c r="A26" s="114"/>
      <c r="B26" s="129" t="s">
        <v>37</v>
      </c>
      <c r="C26" s="130" t="s">
        <v>205</v>
      </c>
      <c r="D26" s="131"/>
      <c r="E26" s="132">
        <v>0</v>
      </c>
      <c r="F26" s="133">
        <v>2032</v>
      </c>
      <c r="G26" s="133">
        <v>2039</v>
      </c>
      <c r="H26" s="133">
        <v>2031</v>
      </c>
      <c r="I26" s="134">
        <v>50</v>
      </c>
      <c r="J26" s="134"/>
      <c r="K26" s="128"/>
      <c r="L26" s="135">
        <v>0</v>
      </c>
      <c r="M26" s="135">
        <v>0</v>
      </c>
      <c r="N26" s="135">
        <v>0</v>
      </c>
      <c r="O26" s="135">
        <v>0</v>
      </c>
      <c r="P26" s="135">
        <v>0</v>
      </c>
      <c r="Q26" s="135">
        <v>0</v>
      </c>
      <c r="R26" s="135">
        <v>0</v>
      </c>
      <c r="S26" s="135">
        <v>0</v>
      </c>
      <c r="T26" s="135">
        <v>0</v>
      </c>
      <c r="U26" s="135">
        <v>0</v>
      </c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5"/>
      <c r="AI26" s="135"/>
      <c r="AJ26" s="135"/>
      <c r="AK26" s="135"/>
      <c r="AL26" s="135"/>
      <c r="AM26" s="135"/>
      <c r="AN26" s="135"/>
      <c r="AO26" s="135"/>
      <c r="AQ26" s="43"/>
      <c r="AR26" s="46"/>
      <c r="AS26" s="46"/>
    </row>
    <row r="27" spans="1:77" ht="15.75" x14ac:dyDescent="0.25">
      <c r="A27" s="114"/>
      <c r="B27" s="129"/>
      <c r="C27" s="130"/>
      <c r="D27" s="131"/>
      <c r="E27" s="132"/>
      <c r="F27" s="133"/>
      <c r="G27" s="133"/>
      <c r="H27" s="133"/>
      <c r="I27" s="134"/>
      <c r="J27" s="134"/>
      <c r="K27" s="128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5"/>
      <c r="AI27" s="135"/>
      <c r="AJ27" s="135"/>
      <c r="AK27" s="135"/>
      <c r="AL27" s="135"/>
      <c r="AM27" s="135"/>
      <c r="AN27" s="135"/>
      <c r="AO27" s="135"/>
      <c r="AR27" s="241"/>
      <c r="AS27" s="241"/>
      <c r="AT27" s="241"/>
      <c r="AU27" s="241"/>
      <c r="AV27" s="241"/>
      <c r="AW27" s="241"/>
      <c r="AX27" s="241"/>
      <c r="AY27" s="241"/>
      <c r="AZ27" s="241"/>
      <c r="BA27" s="241"/>
      <c r="BB27" s="241"/>
      <c r="BC27" s="241"/>
      <c r="BD27" s="241"/>
      <c r="BE27" s="241"/>
      <c r="BF27" s="241"/>
      <c r="BG27" s="241"/>
      <c r="BH27" s="241"/>
      <c r="BI27" s="241"/>
      <c r="BJ27" s="241"/>
      <c r="BK27" s="241"/>
      <c r="BL27" s="241"/>
      <c r="BM27" s="241"/>
      <c r="BN27" s="241"/>
      <c r="BO27" s="241"/>
      <c r="BP27" s="241"/>
      <c r="BQ27" s="241"/>
      <c r="BR27" s="241"/>
      <c r="BS27" s="241"/>
      <c r="BT27" s="241"/>
      <c r="BU27" s="241"/>
      <c r="BV27" s="241"/>
      <c r="BW27" s="241"/>
      <c r="BX27" s="241"/>
      <c r="BY27" s="241"/>
    </row>
    <row r="28" spans="1:77" x14ac:dyDescent="0.2">
      <c r="B28" s="129" t="s">
        <v>38</v>
      </c>
      <c r="C28" s="130" t="s">
        <v>187</v>
      </c>
      <c r="D28" s="131"/>
      <c r="E28" s="132">
        <v>49507365.000000007</v>
      </c>
      <c r="F28" s="133">
        <v>2032</v>
      </c>
      <c r="G28" s="133">
        <v>2039</v>
      </c>
      <c r="H28" s="133">
        <v>2031</v>
      </c>
      <c r="I28" s="134">
        <v>50</v>
      </c>
      <c r="J28" s="134" t="s">
        <v>71</v>
      </c>
      <c r="K28" s="128"/>
      <c r="L28" s="135">
        <v>5498581.9163007392</v>
      </c>
      <c r="M28" s="135">
        <v>17032647.987400457</v>
      </c>
      <c r="N28" s="135">
        <v>20032627.8932731</v>
      </c>
      <c r="O28" s="135">
        <v>3797808.4782067318</v>
      </c>
      <c r="P28" s="135">
        <v>3145698.724818978</v>
      </c>
      <c r="Q28" s="135">
        <v>0</v>
      </c>
      <c r="R28" s="135">
        <v>0</v>
      </c>
      <c r="S28" s="135">
        <v>0</v>
      </c>
      <c r="T28" s="135">
        <v>0</v>
      </c>
      <c r="U28" s="135">
        <v>0</v>
      </c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5"/>
      <c r="AI28" s="135"/>
      <c r="AJ28" s="135"/>
      <c r="AK28" s="135"/>
      <c r="AL28" s="135"/>
      <c r="AM28" s="135"/>
      <c r="AN28" s="135"/>
      <c r="AO28" s="135"/>
      <c r="AQ28" s="94"/>
      <c r="AR28" s="242"/>
      <c r="AS28" s="242"/>
      <c r="AT28" s="242"/>
      <c r="AU28" s="242"/>
      <c r="AV28" s="242"/>
      <c r="AW28" s="242"/>
      <c r="AX28" s="242"/>
      <c r="AY28" s="242"/>
      <c r="AZ28" s="242"/>
      <c r="BA28" s="242"/>
      <c r="BC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</row>
    <row r="29" spans="1:77" x14ac:dyDescent="0.2">
      <c r="B29" s="129" t="s">
        <v>38</v>
      </c>
      <c r="C29" s="130" t="s">
        <v>188</v>
      </c>
      <c r="D29" s="131"/>
      <c r="E29" s="132">
        <v>354291294</v>
      </c>
      <c r="F29" s="133">
        <v>2032</v>
      </c>
      <c r="G29" s="133">
        <v>2039</v>
      </c>
      <c r="H29" s="133">
        <v>2031</v>
      </c>
      <c r="I29" s="134">
        <v>40</v>
      </c>
      <c r="J29" s="134" t="s">
        <v>71</v>
      </c>
      <c r="K29" s="128"/>
      <c r="L29" s="135">
        <v>0</v>
      </c>
      <c r="M29" s="135">
        <v>0</v>
      </c>
      <c r="N29" s="135">
        <v>0</v>
      </c>
      <c r="O29" s="135">
        <v>0</v>
      </c>
      <c r="P29" s="135">
        <v>0</v>
      </c>
      <c r="Q29" s="135">
        <v>2001563.1449004642</v>
      </c>
      <c r="R29" s="135">
        <v>60117611.045579344</v>
      </c>
      <c r="S29" s="135">
        <v>202730822.81331384</v>
      </c>
      <c r="T29" s="135">
        <v>85313529.101017699</v>
      </c>
      <c r="U29" s="135">
        <v>4127767.8951886264</v>
      </c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35"/>
      <c r="AK29" s="135"/>
      <c r="AL29" s="135"/>
      <c r="AM29" s="135"/>
      <c r="AN29" s="135"/>
      <c r="AO29" s="135"/>
      <c r="AQ29" s="94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C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</row>
    <row r="30" spans="1:77" x14ac:dyDescent="0.2">
      <c r="B30" s="129" t="s">
        <v>38</v>
      </c>
      <c r="C30" s="130" t="s">
        <v>189</v>
      </c>
      <c r="D30" s="131"/>
      <c r="E30" s="132">
        <v>830658834.99999988</v>
      </c>
      <c r="F30" s="133">
        <v>2032</v>
      </c>
      <c r="G30" s="133">
        <v>2039</v>
      </c>
      <c r="H30" s="133">
        <v>2031</v>
      </c>
      <c r="I30" s="134">
        <v>50</v>
      </c>
      <c r="J30" s="134" t="s">
        <v>71</v>
      </c>
      <c r="K30" s="128"/>
      <c r="L30" s="135">
        <v>0</v>
      </c>
      <c r="M30" s="135">
        <v>0</v>
      </c>
      <c r="N30" s="135">
        <v>0</v>
      </c>
      <c r="O30" s="135">
        <v>0</v>
      </c>
      <c r="P30" s="135">
        <v>0</v>
      </c>
      <c r="Q30" s="135">
        <v>5627621.9539683955</v>
      </c>
      <c r="R30" s="135">
        <v>169027486.64322531</v>
      </c>
      <c r="S30" s="135">
        <v>421076503.46904743</v>
      </c>
      <c r="T30" s="135">
        <v>223321535.00578454</v>
      </c>
      <c r="U30" s="135">
        <v>11605687.927974217</v>
      </c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5"/>
      <c r="AI30" s="135"/>
      <c r="AJ30" s="135"/>
      <c r="AK30" s="135"/>
      <c r="AL30" s="135"/>
      <c r="AM30" s="135"/>
      <c r="AN30" s="135"/>
      <c r="AO30" s="135"/>
      <c r="AQ30" s="94"/>
      <c r="BC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</row>
    <row r="31" spans="1:77" x14ac:dyDescent="0.2">
      <c r="B31" s="129" t="s">
        <v>38</v>
      </c>
      <c r="C31" s="130" t="s">
        <v>190</v>
      </c>
      <c r="D31" s="131"/>
      <c r="E31" s="132">
        <v>181500000</v>
      </c>
      <c r="F31" s="133">
        <v>2032</v>
      </c>
      <c r="G31" s="133">
        <v>2039</v>
      </c>
      <c r="H31" s="133">
        <v>2031</v>
      </c>
      <c r="I31" s="134">
        <v>50</v>
      </c>
      <c r="J31" s="134" t="s">
        <v>71</v>
      </c>
      <c r="K31" s="128"/>
      <c r="L31" s="135">
        <v>0</v>
      </c>
      <c r="M31" s="135">
        <v>0</v>
      </c>
      <c r="N31" s="135">
        <v>163350000</v>
      </c>
      <c r="O31" s="135">
        <v>18150000.000000004</v>
      </c>
      <c r="P31" s="135">
        <v>0</v>
      </c>
      <c r="Q31" s="135">
        <v>0</v>
      </c>
      <c r="R31" s="135">
        <v>0</v>
      </c>
      <c r="S31" s="135">
        <v>0</v>
      </c>
      <c r="T31" s="135">
        <v>0</v>
      </c>
      <c r="U31" s="135">
        <v>0</v>
      </c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5"/>
      <c r="AI31" s="135"/>
      <c r="AJ31" s="135"/>
      <c r="AK31" s="135"/>
      <c r="AL31" s="135"/>
      <c r="AM31" s="135"/>
      <c r="AN31" s="135"/>
      <c r="AO31" s="135"/>
      <c r="AQ31" s="94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C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</row>
    <row r="32" spans="1:77" x14ac:dyDescent="0.2">
      <c r="B32" s="129" t="s">
        <v>38</v>
      </c>
      <c r="C32" s="130" t="s">
        <v>191</v>
      </c>
      <c r="D32" s="131"/>
      <c r="E32" s="132">
        <v>183096276</v>
      </c>
      <c r="F32" s="133">
        <v>2032</v>
      </c>
      <c r="G32" s="133">
        <v>2039</v>
      </c>
      <c r="H32" s="133">
        <v>2031</v>
      </c>
      <c r="I32" s="134">
        <v>40</v>
      </c>
      <c r="J32" s="134" t="s">
        <v>71</v>
      </c>
      <c r="K32" s="128"/>
      <c r="L32" s="135">
        <v>0</v>
      </c>
      <c r="M32" s="135">
        <v>0</v>
      </c>
      <c r="N32" s="135">
        <v>0</v>
      </c>
      <c r="O32" s="135">
        <v>0</v>
      </c>
      <c r="P32" s="135">
        <v>0</v>
      </c>
      <c r="Q32" s="135">
        <v>1034399.5582632733</v>
      </c>
      <c r="R32" s="135">
        <v>31068532.845354211</v>
      </c>
      <c r="S32" s="135">
        <v>104770451.08405519</v>
      </c>
      <c r="T32" s="135">
        <v>44089679.129439659</v>
      </c>
      <c r="U32" s="135">
        <v>2133213.3828876866</v>
      </c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5"/>
      <c r="AI32" s="135"/>
      <c r="AJ32" s="135"/>
      <c r="AK32" s="135"/>
      <c r="AL32" s="135"/>
      <c r="AM32" s="135"/>
      <c r="AN32" s="135"/>
      <c r="AO32" s="135"/>
      <c r="AQ32" s="94"/>
      <c r="AR32" s="242"/>
      <c r="AS32" s="242"/>
      <c r="AT32" s="242"/>
      <c r="AU32" s="242"/>
      <c r="AV32" s="242"/>
      <c r="AW32" s="242"/>
      <c r="AX32" s="242"/>
      <c r="AY32" s="242"/>
      <c r="AZ32" s="242"/>
      <c r="BA32" s="242"/>
      <c r="BC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</row>
    <row r="33" spans="1:77" x14ac:dyDescent="0.2">
      <c r="B33" s="129" t="s">
        <v>38</v>
      </c>
      <c r="C33" s="130" t="s">
        <v>192</v>
      </c>
      <c r="D33" s="131"/>
      <c r="E33" s="132">
        <v>71843764</v>
      </c>
      <c r="F33" s="133">
        <v>2032</v>
      </c>
      <c r="G33" s="133">
        <v>2039</v>
      </c>
      <c r="H33" s="133">
        <v>2031</v>
      </c>
      <c r="I33" s="134" t="s">
        <v>193</v>
      </c>
      <c r="J33" s="134"/>
      <c r="K33" s="128"/>
      <c r="L33" s="135">
        <v>0</v>
      </c>
      <c r="M33" s="135">
        <v>0</v>
      </c>
      <c r="N33" s="135">
        <v>0</v>
      </c>
      <c r="O33" s="135">
        <v>39295538.70219744</v>
      </c>
      <c r="P33" s="135">
        <v>32548225.297802556</v>
      </c>
      <c r="Q33" s="135">
        <v>0</v>
      </c>
      <c r="R33" s="135">
        <v>0</v>
      </c>
      <c r="S33" s="135">
        <v>0</v>
      </c>
      <c r="T33" s="135">
        <v>0</v>
      </c>
      <c r="U33" s="135">
        <v>0</v>
      </c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5"/>
      <c r="AI33" s="135"/>
      <c r="AJ33" s="135"/>
      <c r="AK33" s="135"/>
      <c r="AL33" s="135"/>
      <c r="AM33" s="135"/>
      <c r="AN33" s="135"/>
      <c r="AO33" s="135"/>
      <c r="AQ33" s="94"/>
      <c r="AR33" s="242"/>
      <c r="AS33" s="242"/>
      <c r="AT33" s="242"/>
      <c r="AU33" s="242"/>
      <c r="AV33" s="242"/>
      <c r="AW33" s="242"/>
      <c r="AX33" s="242"/>
      <c r="AY33" s="242"/>
      <c r="AZ33" s="242"/>
      <c r="BA33" s="242"/>
      <c r="BC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</row>
    <row r="34" spans="1:77" x14ac:dyDescent="0.2">
      <c r="A34" s="114"/>
      <c r="B34" s="129" t="s">
        <v>38</v>
      </c>
      <c r="C34" s="130" t="s">
        <v>194</v>
      </c>
      <c r="D34" s="131"/>
      <c r="E34" s="132">
        <v>73227867</v>
      </c>
      <c r="F34" s="133">
        <v>2032</v>
      </c>
      <c r="G34" s="133">
        <v>2039</v>
      </c>
      <c r="H34" s="133">
        <v>2031</v>
      </c>
      <c r="I34" s="134">
        <v>50</v>
      </c>
      <c r="J34" s="134"/>
      <c r="K34" s="128"/>
      <c r="L34" s="135">
        <v>0</v>
      </c>
      <c r="M34" s="135">
        <v>0</v>
      </c>
      <c r="N34" s="135">
        <v>0</v>
      </c>
      <c r="O34" s="135">
        <v>0</v>
      </c>
      <c r="P34" s="135">
        <v>73227867</v>
      </c>
      <c r="Q34" s="135">
        <v>0</v>
      </c>
      <c r="R34" s="135">
        <v>0</v>
      </c>
      <c r="S34" s="135">
        <v>0</v>
      </c>
      <c r="T34" s="135">
        <v>0</v>
      </c>
      <c r="U34" s="135">
        <v>0</v>
      </c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5"/>
      <c r="AI34" s="135"/>
      <c r="AJ34" s="135"/>
      <c r="AK34" s="135"/>
      <c r="AL34" s="135"/>
      <c r="AM34" s="135"/>
      <c r="AN34" s="135"/>
      <c r="AO34" s="135"/>
      <c r="AQ34" s="94"/>
      <c r="AR34" s="242"/>
      <c r="AS34" s="242"/>
      <c r="AT34" s="242"/>
      <c r="AU34" s="242"/>
      <c r="AV34" s="242"/>
      <c r="AW34" s="242"/>
      <c r="AX34" s="242"/>
      <c r="AY34" s="242"/>
      <c r="AZ34" s="242"/>
      <c r="BA34" s="242"/>
      <c r="BC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</row>
    <row r="35" spans="1:77" x14ac:dyDescent="0.2">
      <c r="A35" s="114"/>
      <c r="B35" s="129" t="s">
        <v>38</v>
      </c>
      <c r="C35" s="130" t="s">
        <v>195</v>
      </c>
      <c r="D35" s="131"/>
      <c r="E35" s="132">
        <v>60216139.456062898</v>
      </c>
      <c r="F35" s="133">
        <v>2032</v>
      </c>
      <c r="G35" s="133">
        <v>2039</v>
      </c>
      <c r="H35" s="133">
        <v>2031</v>
      </c>
      <c r="I35" s="134">
        <v>50</v>
      </c>
      <c r="J35" s="134" t="s">
        <v>72</v>
      </c>
      <c r="K35" s="128"/>
      <c r="L35" s="135">
        <v>6687961.9927772535</v>
      </c>
      <c r="M35" s="135">
        <v>20716923.765086971</v>
      </c>
      <c r="N35" s="135">
        <v>24365819.406723592</v>
      </c>
      <c r="O35" s="135">
        <v>4619299.8748997161</v>
      </c>
      <c r="P35" s="135">
        <v>3826134.4165753685</v>
      </c>
      <c r="Q35" s="135">
        <v>0</v>
      </c>
      <c r="R35" s="135">
        <v>0</v>
      </c>
      <c r="S35" s="135">
        <v>0</v>
      </c>
      <c r="T35" s="135">
        <v>0</v>
      </c>
      <c r="U35" s="135">
        <v>0</v>
      </c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5"/>
      <c r="AI35" s="135"/>
      <c r="AJ35" s="135"/>
      <c r="AK35" s="135"/>
      <c r="AL35" s="135"/>
      <c r="AM35" s="135"/>
      <c r="AN35" s="135"/>
      <c r="AO35" s="135"/>
      <c r="AR35" s="242"/>
      <c r="AS35" s="242"/>
      <c r="AT35" s="242"/>
      <c r="AU35" s="242"/>
      <c r="AV35" s="242"/>
      <c r="AW35" s="242"/>
      <c r="AX35" s="242"/>
      <c r="AY35" s="242"/>
      <c r="AZ35" s="242"/>
      <c r="BA35" s="242"/>
    </row>
    <row r="36" spans="1:77" x14ac:dyDescent="0.2">
      <c r="B36" s="129" t="s">
        <v>38</v>
      </c>
      <c r="C36" s="130" t="s">
        <v>196</v>
      </c>
      <c r="D36" s="131"/>
      <c r="E36" s="132">
        <v>378701979.87792563</v>
      </c>
      <c r="F36" s="133">
        <v>2032</v>
      </c>
      <c r="G36" s="133">
        <v>2039</v>
      </c>
      <c r="H36" s="133">
        <v>2031</v>
      </c>
      <c r="I36" s="134">
        <v>40</v>
      </c>
      <c r="J36" s="134" t="s">
        <v>72</v>
      </c>
      <c r="K36" s="128"/>
      <c r="L36" s="135">
        <v>0</v>
      </c>
      <c r="M36" s="135">
        <v>0</v>
      </c>
      <c r="N36" s="135">
        <v>0</v>
      </c>
      <c r="O36" s="135">
        <v>0</v>
      </c>
      <c r="P36" s="135">
        <v>0</v>
      </c>
      <c r="Q36" s="135">
        <v>2139470.9344014907</v>
      </c>
      <c r="R36" s="135">
        <v>64259717.11427927</v>
      </c>
      <c r="S36" s="135">
        <v>216698985.50113088</v>
      </c>
      <c r="T36" s="135">
        <v>91191635.041781276</v>
      </c>
      <c r="U36" s="135">
        <v>4412171.2863327395</v>
      </c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5"/>
      <c r="AI36" s="135"/>
      <c r="AJ36" s="135"/>
      <c r="AK36" s="135"/>
      <c r="AL36" s="135"/>
      <c r="AM36" s="135"/>
      <c r="AN36" s="135"/>
      <c r="AO36" s="135"/>
      <c r="AR36" s="242"/>
      <c r="AS36" s="242"/>
      <c r="AT36" s="242"/>
      <c r="AU36" s="242"/>
      <c r="AV36" s="242"/>
      <c r="AW36" s="242"/>
      <c r="AX36" s="242"/>
      <c r="AY36" s="242"/>
      <c r="AZ36" s="242"/>
      <c r="BA36" s="242"/>
      <c r="BC36" s="46"/>
      <c r="BF36" s="46"/>
      <c r="BH36" s="46"/>
    </row>
    <row r="37" spans="1:77" x14ac:dyDescent="0.2">
      <c r="B37" s="129" t="s">
        <v>38</v>
      </c>
      <c r="C37" s="130" t="s">
        <v>197</v>
      </c>
      <c r="D37" s="131"/>
      <c r="E37" s="132">
        <v>772036826.6455195</v>
      </c>
      <c r="F37" s="133">
        <v>2032</v>
      </c>
      <c r="G37" s="133">
        <v>2039</v>
      </c>
      <c r="H37" s="133">
        <v>2031</v>
      </c>
      <c r="I37" s="134">
        <v>50</v>
      </c>
      <c r="J37" s="134" t="s">
        <v>72</v>
      </c>
      <c r="K37" s="128"/>
      <c r="L37" s="135">
        <v>0</v>
      </c>
      <c r="M37" s="135">
        <v>0</v>
      </c>
      <c r="N37" s="135">
        <v>0</v>
      </c>
      <c r="O37" s="135">
        <v>0</v>
      </c>
      <c r="P37" s="135">
        <v>0</v>
      </c>
      <c r="Q37" s="135">
        <v>5230464.3155964492</v>
      </c>
      <c r="R37" s="135">
        <v>157098725.62049329</v>
      </c>
      <c r="S37" s="135">
        <v>391359910.73066056</v>
      </c>
      <c r="T37" s="135">
        <v>207561085.1806232</v>
      </c>
      <c r="U37" s="135">
        <v>10786640.798146004</v>
      </c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5"/>
      <c r="AI37" s="135"/>
      <c r="AJ37" s="135"/>
      <c r="AK37" s="135"/>
      <c r="AL37" s="135"/>
      <c r="AM37" s="135"/>
      <c r="AN37" s="135"/>
      <c r="AO37" s="135"/>
      <c r="AQ37" s="94"/>
      <c r="AR37" s="242"/>
      <c r="AS37" s="242"/>
      <c r="AT37" s="242"/>
      <c r="AU37" s="242"/>
      <c r="AV37" s="242"/>
      <c r="AW37" s="242"/>
      <c r="AX37" s="242"/>
      <c r="AY37" s="242"/>
      <c r="AZ37" s="242"/>
      <c r="BA37" s="242"/>
      <c r="BE37" s="46"/>
      <c r="BF37" s="46"/>
      <c r="BG37" s="46"/>
      <c r="BH37" s="46"/>
      <c r="BI37" s="46"/>
      <c r="BJ37" s="46"/>
      <c r="BK37" s="46"/>
      <c r="BL37" s="46"/>
      <c r="BM37" s="46"/>
      <c r="BN37" s="46"/>
    </row>
    <row r="38" spans="1:77" x14ac:dyDescent="0.2">
      <c r="B38" s="129" t="s">
        <v>38</v>
      </c>
      <c r="C38" s="130" t="s">
        <v>198</v>
      </c>
      <c r="D38" s="131"/>
      <c r="E38" s="132">
        <v>163655081.91719502</v>
      </c>
      <c r="F38" s="133">
        <v>2032</v>
      </c>
      <c r="G38" s="133">
        <v>2039</v>
      </c>
      <c r="H38" s="133">
        <v>2031</v>
      </c>
      <c r="I38" s="134">
        <v>40</v>
      </c>
      <c r="J38" s="134" t="s">
        <v>72</v>
      </c>
      <c r="K38" s="128"/>
      <c r="L38" s="135">
        <v>0</v>
      </c>
      <c r="M38" s="135">
        <v>0</v>
      </c>
      <c r="N38" s="135">
        <v>0</v>
      </c>
      <c r="O38" s="135">
        <v>0</v>
      </c>
      <c r="P38" s="135">
        <v>0</v>
      </c>
      <c r="Q38" s="135">
        <v>924566.83522436186</v>
      </c>
      <c r="R38" s="135">
        <v>27769670.683272149</v>
      </c>
      <c r="S38" s="135">
        <v>93645906.564820156</v>
      </c>
      <c r="T38" s="135">
        <v>39408229.414951563</v>
      </c>
      <c r="U38" s="135">
        <v>1906708.4189267778</v>
      </c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5"/>
      <c r="AI38" s="135"/>
      <c r="AJ38" s="135"/>
      <c r="AK38" s="135"/>
      <c r="AL38" s="135"/>
      <c r="AM38" s="135"/>
      <c r="AN38" s="135"/>
      <c r="AO38" s="135"/>
      <c r="AR38" s="242"/>
      <c r="AS38" s="242"/>
      <c r="AT38" s="242"/>
      <c r="AU38" s="242"/>
      <c r="AV38" s="242"/>
      <c r="AW38" s="242"/>
      <c r="AX38" s="242"/>
      <c r="AY38" s="242"/>
      <c r="AZ38" s="242"/>
      <c r="BA38" s="242"/>
    </row>
    <row r="39" spans="1:77" x14ac:dyDescent="0.2">
      <c r="B39" s="129" t="s">
        <v>38</v>
      </c>
      <c r="C39" s="130" t="s">
        <v>199</v>
      </c>
      <c r="D39" s="131"/>
      <c r="E39" s="132">
        <v>53062200</v>
      </c>
      <c r="F39" s="133">
        <v>2032</v>
      </c>
      <c r="G39" s="133">
        <v>2039</v>
      </c>
      <c r="H39" s="133">
        <v>2031</v>
      </c>
      <c r="I39" s="134" t="s">
        <v>193</v>
      </c>
      <c r="J39" s="134"/>
      <c r="K39" s="128"/>
      <c r="L39" s="135">
        <v>0</v>
      </c>
      <c r="M39" s="135">
        <v>0</v>
      </c>
      <c r="N39" s="135">
        <v>0</v>
      </c>
      <c r="O39" s="135">
        <v>29022807.51498127</v>
      </c>
      <c r="P39" s="135">
        <v>24039392.485018726</v>
      </c>
      <c r="Q39" s="135">
        <v>0</v>
      </c>
      <c r="R39" s="135">
        <v>0</v>
      </c>
      <c r="S39" s="135">
        <v>0</v>
      </c>
      <c r="T39" s="135">
        <v>0</v>
      </c>
      <c r="U39" s="135">
        <v>0</v>
      </c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5"/>
      <c r="AI39" s="135"/>
      <c r="AJ39" s="135"/>
      <c r="AK39" s="135"/>
      <c r="AL39" s="135"/>
      <c r="AM39" s="135"/>
      <c r="AN39" s="135"/>
      <c r="AO39" s="135"/>
    </row>
    <row r="40" spans="1:77" x14ac:dyDescent="0.2">
      <c r="B40" s="129" t="s">
        <v>38</v>
      </c>
      <c r="C40" s="130" t="s">
        <v>200</v>
      </c>
      <c r="D40" s="131"/>
      <c r="E40" s="132">
        <v>12452000</v>
      </c>
      <c r="F40" s="133">
        <v>2032</v>
      </c>
      <c r="G40" s="133">
        <v>2039</v>
      </c>
      <c r="H40" s="133">
        <v>2031</v>
      </c>
      <c r="I40" s="134">
        <v>50</v>
      </c>
      <c r="J40" s="134"/>
      <c r="K40" s="128"/>
      <c r="L40" s="135">
        <v>0</v>
      </c>
      <c r="M40" s="135">
        <v>0</v>
      </c>
      <c r="N40" s="135">
        <v>0</v>
      </c>
      <c r="O40" s="135">
        <v>0</v>
      </c>
      <c r="P40" s="135">
        <v>7567201.8140589576</v>
      </c>
      <c r="Q40" s="135">
        <v>4884798.1859410433</v>
      </c>
      <c r="R40" s="135">
        <v>0</v>
      </c>
      <c r="S40" s="135">
        <v>0</v>
      </c>
      <c r="T40" s="135">
        <v>0</v>
      </c>
      <c r="U40" s="135">
        <v>0</v>
      </c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5"/>
      <c r="AI40" s="135"/>
      <c r="AJ40" s="135"/>
      <c r="AK40" s="135"/>
      <c r="AL40" s="135"/>
      <c r="AM40" s="135"/>
      <c r="AN40" s="135"/>
      <c r="AO40" s="135"/>
    </row>
    <row r="41" spans="1:77" x14ac:dyDescent="0.2">
      <c r="B41" s="129" t="s">
        <v>38</v>
      </c>
      <c r="C41" s="130" t="s">
        <v>201</v>
      </c>
      <c r="D41" s="131"/>
      <c r="E41" s="132">
        <v>36760000.000000007</v>
      </c>
      <c r="F41" s="133">
        <v>2032</v>
      </c>
      <c r="G41" s="133">
        <v>2039</v>
      </c>
      <c r="H41" s="133">
        <v>2031</v>
      </c>
      <c r="I41" s="134">
        <v>40</v>
      </c>
      <c r="J41" s="134" t="s">
        <v>72</v>
      </c>
      <c r="K41" s="128"/>
      <c r="L41" s="135">
        <v>0</v>
      </c>
      <c r="M41" s="135">
        <v>367600.00000000006</v>
      </c>
      <c r="N41" s="135">
        <v>6249200.0000000019</v>
      </c>
      <c r="O41" s="135">
        <v>20953200.000000004</v>
      </c>
      <c r="P41" s="135">
        <v>8822400.0000000019</v>
      </c>
      <c r="Q41" s="135">
        <v>367600.00000000006</v>
      </c>
      <c r="R41" s="135">
        <v>0</v>
      </c>
      <c r="S41" s="135">
        <v>0</v>
      </c>
      <c r="T41" s="135">
        <v>0</v>
      </c>
      <c r="U41" s="135">
        <v>0</v>
      </c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5"/>
      <c r="AI41" s="135"/>
      <c r="AJ41" s="135"/>
      <c r="AK41" s="135"/>
      <c r="AL41" s="135"/>
      <c r="AM41" s="135"/>
      <c r="AN41" s="135"/>
      <c r="AO41" s="135"/>
    </row>
    <row r="42" spans="1:77" x14ac:dyDescent="0.2">
      <c r="B42" s="129" t="s">
        <v>38</v>
      </c>
      <c r="C42" s="130" t="s">
        <v>202</v>
      </c>
      <c r="D42" s="131"/>
      <c r="E42" s="132">
        <v>262100000.00000006</v>
      </c>
      <c r="F42" s="133">
        <v>2032</v>
      </c>
      <c r="G42" s="133">
        <v>2039</v>
      </c>
      <c r="H42" s="133">
        <v>2031</v>
      </c>
      <c r="I42" s="134">
        <v>50</v>
      </c>
      <c r="J42" s="134" t="s">
        <v>72</v>
      </c>
      <c r="K42" s="128"/>
      <c r="L42" s="135">
        <v>0</v>
      </c>
      <c r="M42" s="135">
        <v>2621000.0000000005</v>
      </c>
      <c r="N42" s="135">
        <v>52420000.000000007</v>
      </c>
      <c r="O42" s="135">
        <v>133671000.00000001</v>
      </c>
      <c r="P42" s="135">
        <v>70767000.000000015</v>
      </c>
      <c r="Q42" s="135">
        <v>2621000.0000000005</v>
      </c>
      <c r="R42" s="135">
        <v>0</v>
      </c>
      <c r="S42" s="135">
        <v>0</v>
      </c>
      <c r="T42" s="135">
        <v>0</v>
      </c>
      <c r="U42" s="135">
        <v>0</v>
      </c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5"/>
      <c r="AI42" s="135"/>
      <c r="AJ42" s="135"/>
      <c r="AK42" s="135"/>
      <c r="AL42" s="135"/>
      <c r="AM42" s="135"/>
      <c r="AN42" s="135"/>
      <c r="AO42" s="135"/>
    </row>
    <row r="43" spans="1:77" x14ac:dyDescent="0.2">
      <c r="B43" s="129" t="s">
        <v>38</v>
      </c>
      <c r="C43" s="130" t="s">
        <v>203</v>
      </c>
      <c r="D43" s="131"/>
      <c r="E43" s="132">
        <v>0</v>
      </c>
      <c r="F43" s="133">
        <v>2032</v>
      </c>
      <c r="G43" s="133">
        <v>2039</v>
      </c>
      <c r="H43" s="133">
        <v>2031</v>
      </c>
      <c r="I43" s="134">
        <v>40</v>
      </c>
      <c r="J43" s="134" t="s">
        <v>72</v>
      </c>
      <c r="K43" s="128"/>
      <c r="L43" s="135">
        <v>0</v>
      </c>
      <c r="M43" s="135">
        <v>0</v>
      </c>
      <c r="N43" s="135">
        <v>0</v>
      </c>
      <c r="O43" s="135">
        <v>0</v>
      </c>
      <c r="P43" s="135">
        <v>0</v>
      </c>
      <c r="Q43" s="135">
        <v>0</v>
      </c>
      <c r="R43" s="135">
        <v>0</v>
      </c>
      <c r="S43" s="135">
        <v>0</v>
      </c>
      <c r="T43" s="135">
        <v>0</v>
      </c>
      <c r="U43" s="135">
        <v>0</v>
      </c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5"/>
      <c r="AI43" s="135"/>
      <c r="AJ43" s="135"/>
      <c r="AK43" s="135"/>
      <c r="AL43" s="135"/>
      <c r="AM43" s="135"/>
      <c r="AN43" s="135"/>
      <c r="AO43" s="135"/>
    </row>
    <row r="44" spans="1:77" x14ac:dyDescent="0.2">
      <c r="A44" s="114"/>
      <c r="B44" s="129" t="s">
        <v>38</v>
      </c>
      <c r="C44" s="130" t="s">
        <v>204</v>
      </c>
      <c r="D44" s="131"/>
      <c r="E44" s="132">
        <v>15900000.000000004</v>
      </c>
      <c r="F44" s="133">
        <v>2032</v>
      </c>
      <c r="G44" s="133">
        <v>2039</v>
      </c>
      <c r="H44" s="133">
        <v>2031</v>
      </c>
      <c r="I44" s="134" t="s">
        <v>193</v>
      </c>
      <c r="J44" s="134"/>
      <c r="K44" s="128"/>
      <c r="L44" s="135">
        <v>0</v>
      </c>
      <c r="M44" s="135">
        <v>8696636.0137386378</v>
      </c>
      <c r="N44" s="135">
        <v>7203363.9862613659</v>
      </c>
      <c r="O44" s="135">
        <v>0</v>
      </c>
      <c r="P44" s="135">
        <v>0</v>
      </c>
      <c r="Q44" s="135">
        <v>0</v>
      </c>
      <c r="R44" s="135">
        <v>0</v>
      </c>
      <c r="S44" s="135">
        <v>0</v>
      </c>
      <c r="T44" s="135">
        <v>0</v>
      </c>
      <c r="U44" s="135">
        <v>0</v>
      </c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5"/>
      <c r="AI44" s="135"/>
      <c r="AJ44" s="135"/>
      <c r="AK44" s="135"/>
      <c r="AL44" s="135"/>
      <c r="AM44" s="135"/>
      <c r="AN44" s="135"/>
      <c r="AO44" s="135"/>
    </row>
    <row r="45" spans="1:77" x14ac:dyDescent="0.2">
      <c r="A45" s="114"/>
      <c r="B45" s="129" t="s">
        <v>38</v>
      </c>
      <c r="C45" s="130" t="s">
        <v>205</v>
      </c>
      <c r="D45" s="131"/>
      <c r="E45" s="132">
        <v>0</v>
      </c>
      <c r="F45" s="133">
        <v>2032</v>
      </c>
      <c r="G45" s="133">
        <v>2039</v>
      </c>
      <c r="H45" s="133">
        <v>2031</v>
      </c>
      <c r="I45" s="134">
        <v>50</v>
      </c>
      <c r="J45" s="134"/>
      <c r="K45" s="128"/>
      <c r="L45" s="135">
        <v>0</v>
      </c>
      <c r="M45" s="135">
        <v>0</v>
      </c>
      <c r="N45" s="135">
        <v>0</v>
      </c>
      <c r="O45" s="135">
        <v>0</v>
      </c>
      <c r="P45" s="135">
        <v>0</v>
      </c>
      <c r="Q45" s="135">
        <v>0</v>
      </c>
      <c r="R45" s="135">
        <v>0</v>
      </c>
      <c r="S45" s="135">
        <v>0</v>
      </c>
      <c r="T45" s="135">
        <v>0</v>
      </c>
      <c r="U45" s="135">
        <v>0</v>
      </c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35"/>
      <c r="AK45" s="135"/>
      <c r="AL45" s="135"/>
      <c r="AM45" s="135"/>
      <c r="AN45" s="135"/>
      <c r="AO45" s="135"/>
    </row>
    <row r="46" spans="1:77" x14ac:dyDescent="0.2">
      <c r="A46" s="114"/>
      <c r="B46" s="129"/>
      <c r="C46" s="130"/>
      <c r="D46" s="131"/>
      <c r="E46" s="132"/>
      <c r="F46" s="133"/>
      <c r="G46" s="133"/>
      <c r="H46" s="133"/>
      <c r="I46" s="134"/>
      <c r="J46" s="134"/>
      <c r="K46" s="128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5"/>
      <c r="AI46" s="135"/>
      <c r="AJ46" s="135"/>
      <c r="AK46" s="135"/>
      <c r="AL46" s="135"/>
      <c r="AM46" s="135"/>
      <c r="AN46" s="135"/>
      <c r="AO46" s="135"/>
    </row>
    <row r="47" spans="1:77" x14ac:dyDescent="0.2">
      <c r="A47" s="114"/>
      <c r="B47" s="129" t="s">
        <v>121</v>
      </c>
      <c r="C47" s="130" t="s">
        <v>187</v>
      </c>
      <c r="D47" s="131"/>
      <c r="E47" s="132">
        <v>49507365.000000007</v>
      </c>
      <c r="F47" s="133">
        <v>2032</v>
      </c>
      <c r="G47" s="133">
        <v>2039</v>
      </c>
      <c r="H47" s="133">
        <v>2031</v>
      </c>
      <c r="I47" s="134">
        <v>50</v>
      </c>
      <c r="J47" s="134" t="s">
        <v>71</v>
      </c>
      <c r="K47" s="128"/>
      <c r="L47" s="135">
        <v>5498581.9163007392</v>
      </c>
      <c r="M47" s="135">
        <v>17032647.987400457</v>
      </c>
      <c r="N47" s="135">
        <v>20032627.8932731</v>
      </c>
      <c r="O47" s="135">
        <v>3797808.4782067318</v>
      </c>
      <c r="P47" s="135">
        <v>3145698.724818978</v>
      </c>
      <c r="Q47" s="135">
        <v>0</v>
      </c>
      <c r="R47" s="135">
        <v>0</v>
      </c>
      <c r="S47" s="135">
        <v>0</v>
      </c>
      <c r="T47" s="135">
        <v>0</v>
      </c>
      <c r="U47" s="135">
        <v>0</v>
      </c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5"/>
      <c r="AI47" s="135"/>
      <c r="AJ47" s="135"/>
      <c r="AK47" s="135"/>
      <c r="AL47" s="135"/>
      <c r="AM47" s="135"/>
      <c r="AN47" s="135"/>
      <c r="AO47" s="135"/>
    </row>
    <row r="48" spans="1:77" x14ac:dyDescent="0.2">
      <c r="A48" s="114"/>
      <c r="B48" s="129" t="s">
        <v>121</v>
      </c>
      <c r="C48" s="130" t="s">
        <v>188</v>
      </c>
      <c r="D48" s="131"/>
      <c r="E48" s="132">
        <v>354291294</v>
      </c>
      <c r="F48" s="133">
        <v>2032</v>
      </c>
      <c r="G48" s="133">
        <v>2039</v>
      </c>
      <c r="H48" s="133">
        <v>2031</v>
      </c>
      <c r="I48" s="134">
        <v>40</v>
      </c>
      <c r="J48" s="134" t="s">
        <v>71</v>
      </c>
      <c r="K48" s="128"/>
      <c r="L48" s="135">
        <v>0</v>
      </c>
      <c r="M48" s="135">
        <v>0</v>
      </c>
      <c r="N48" s="135">
        <v>0</v>
      </c>
      <c r="O48" s="135">
        <v>0</v>
      </c>
      <c r="P48" s="135">
        <v>0</v>
      </c>
      <c r="Q48" s="135">
        <v>2001563.1449004642</v>
      </c>
      <c r="R48" s="135">
        <v>60117611.045579344</v>
      </c>
      <c r="S48" s="135">
        <v>202730822.81331384</v>
      </c>
      <c r="T48" s="135">
        <v>85313529.101017699</v>
      </c>
      <c r="U48" s="135">
        <v>4127767.8951886264</v>
      </c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5"/>
      <c r="AI48" s="135"/>
      <c r="AJ48" s="135"/>
      <c r="AK48" s="135"/>
      <c r="AL48" s="135"/>
      <c r="AM48" s="135"/>
      <c r="AN48" s="135"/>
      <c r="AO48" s="135"/>
    </row>
    <row r="49" spans="1:66" x14ac:dyDescent="0.2">
      <c r="A49" s="114"/>
      <c r="B49" s="129" t="s">
        <v>121</v>
      </c>
      <c r="C49" s="130" t="s">
        <v>189</v>
      </c>
      <c r="D49" s="131"/>
      <c r="E49" s="132">
        <v>830658834.99999988</v>
      </c>
      <c r="F49" s="133">
        <v>2032</v>
      </c>
      <c r="G49" s="133">
        <v>2039</v>
      </c>
      <c r="H49" s="133">
        <v>2031</v>
      </c>
      <c r="I49" s="134">
        <v>50</v>
      </c>
      <c r="J49" s="134" t="s">
        <v>71</v>
      </c>
      <c r="K49" s="128"/>
      <c r="L49" s="135">
        <v>0</v>
      </c>
      <c r="M49" s="135">
        <v>0</v>
      </c>
      <c r="N49" s="135">
        <v>0</v>
      </c>
      <c r="O49" s="135">
        <v>0</v>
      </c>
      <c r="P49" s="135">
        <v>0</v>
      </c>
      <c r="Q49" s="135">
        <v>5627621.9539683955</v>
      </c>
      <c r="R49" s="135">
        <v>169027486.64322531</v>
      </c>
      <c r="S49" s="135">
        <v>421076503.46904743</v>
      </c>
      <c r="T49" s="135">
        <v>223321535.00578454</v>
      </c>
      <c r="U49" s="135">
        <v>11605687.927974217</v>
      </c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5"/>
      <c r="AI49" s="135"/>
      <c r="AJ49" s="135"/>
      <c r="AK49" s="135"/>
      <c r="AL49" s="135"/>
      <c r="AM49" s="135"/>
      <c r="AN49" s="135"/>
      <c r="AO49" s="135"/>
    </row>
    <row r="50" spans="1:66" x14ac:dyDescent="0.2">
      <c r="A50" s="114"/>
      <c r="B50" s="129" t="s">
        <v>121</v>
      </c>
      <c r="C50" s="130" t="s">
        <v>190</v>
      </c>
      <c r="D50" s="131"/>
      <c r="E50" s="132">
        <v>181500000</v>
      </c>
      <c r="F50" s="133">
        <v>2032</v>
      </c>
      <c r="G50" s="133">
        <v>2039</v>
      </c>
      <c r="H50" s="133">
        <v>2031</v>
      </c>
      <c r="I50" s="134">
        <v>50</v>
      </c>
      <c r="J50" s="134" t="s">
        <v>71</v>
      </c>
      <c r="K50" s="128"/>
      <c r="L50" s="135">
        <v>0</v>
      </c>
      <c r="M50" s="135">
        <v>0</v>
      </c>
      <c r="N50" s="135">
        <v>163350000</v>
      </c>
      <c r="O50" s="135">
        <v>18150000.000000004</v>
      </c>
      <c r="P50" s="135">
        <v>0</v>
      </c>
      <c r="Q50" s="135">
        <v>0</v>
      </c>
      <c r="R50" s="135">
        <v>0</v>
      </c>
      <c r="S50" s="135">
        <v>0</v>
      </c>
      <c r="T50" s="135">
        <v>0</v>
      </c>
      <c r="U50" s="135">
        <v>0</v>
      </c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5"/>
      <c r="AI50" s="135"/>
      <c r="AJ50" s="135"/>
      <c r="AK50" s="135"/>
      <c r="AL50" s="135"/>
      <c r="AM50" s="135"/>
      <c r="AN50" s="135"/>
      <c r="AO50" s="135"/>
    </row>
    <row r="51" spans="1:66" x14ac:dyDescent="0.2">
      <c r="A51" s="114"/>
      <c r="B51" s="129" t="s">
        <v>121</v>
      </c>
      <c r="C51" s="130" t="s">
        <v>191</v>
      </c>
      <c r="D51" s="131"/>
      <c r="E51" s="132">
        <v>183096276</v>
      </c>
      <c r="F51" s="133">
        <v>2032</v>
      </c>
      <c r="G51" s="133">
        <v>2039</v>
      </c>
      <c r="H51" s="133">
        <v>2031</v>
      </c>
      <c r="I51" s="134">
        <v>40</v>
      </c>
      <c r="J51" s="134" t="s">
        <v>71</v>
      </c>
      <c r="K51" s="128"/>
      <c r="L51" s="135">
        <v>0</v>
      </c>
      <c r="M51" s="135">
        <v>0</v>
      </c>
      <c r="N51" s="135">
        <v>0</v>
      </c>
      <c r="O51" s="135">
        <v>0</v>
      </c>
      <c r="P51" s="135">
        <v>0</v>
      </c>
      <c r="Q51" s="135">
        <v>1034399.5582632733</v>
      </c>
      <c r="R51" s="135">
        <v>31068532.845354211</v>
      </c>
      <c r="S51" s="135">
        <v>104770451.08405519</v>
      </c>
      <c r="T51" s="135">
        <v>44089679.129439659</v>
      </c>
      <c r="U51" s="135">
        <v>2133213.3828876866</v>
      </c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35"/>
      <c r="AK51" s="135"/>
      <c r="AL51" s="135"/>
      <c r="AM51" s="135"/>
      <c r="AN51" s="135"/>
      <c r="AO51" s="135"/>
    </row>
    <row r="52" spans="1:66" x14ac:dyDescent="0.2">
      <c r="A52" s="114"/>
      <c r="B52" s="129" t="s">
        <v>121</v>
      </c>
      <c r="C52" s="130" t="s">
        <v>192</v>
      </c>
      <c r="D52" s="131"/>
      <c r="E52" s="132">
        <v>71843764</v>
      </c>
      <c r="F52" s="133">
        <v>2032</v>
      </c>
      <c r="G52" s="133">
        <v>2039</v>
      </c>
      <c r="H52" s="133">
        <v>2031</v>
      </c>
      <c r="I52" s="134" t="s">
        <v>193</v>
      </c>
      <c r="J52" s="134"/>
      <c r="K52" s="128"/>
      <c r="L52" s="135">
        <v>0</v>
      </c>
      <c r="M52" s="135">
        <v>0</v>
      </c>
      <c r="N52" s="135">
        <v>0</v>
      </c>
      <c r="O52" s="135">
        <v>39295538.70219744</v>
      </c>
      <c r="P52" s="135">
        <v>32548225.297802556</v>
      </c>
      <c r="Q52" s="135">
        <v>0</v>
      </c>
      <c r="R52" s="135">
        <v>0</v>
      </c>
      <c r="S52" s="135">
        <v>0</v>
      </c>
      <c r="T52" s="135">
        <v>0</v>
      </c>
      <c r="U52" s="135">
        <v>0</v>
      </c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5"/>
      <c r="AI52" s="135"/>
      <c r="AJ52" s="135"/>
      <c r="AK52" s="135"/>
      <c r="AL52" s="135"/>
      <c r="AM52" s="135"/>
      <c r="AN52" s="135"/>
      <c r="AO52" s="135"/>
    </row>
    <row r="53" spans="1:66" x14ac:dyDescent="0.2">
      <c r="A53" s="114"/>
      <c r="B53" s="129" t="s">
        <v>121</v>
      </c>
      <c r="C53" s="130" t="s">
        <v>194</v>
      </c>
      <c r="D53" s="131"/>
      <c r="E53" s="132">
        <v>73227867</v>
      </c>
      <c r="F53" s="133">
        <v>2032</v>
      </c>
      <c r="G53" s="133">
        <v>2039</v>
      </c>
      <c r="H53" s="133">
        <v>2031</v>
      </c>
      <c r="I53" s="134">
        <v>50</v>
      </c>
      <c r="J53" s="134"/>
      <c r="K53" s="128"/>
      <c r="L53" s="135">
        <v>0</v>
      </c>
      <c r="M53" s="135">
        <v>0</v>
      </c>
      <c r="N53" s="135">
        <v>0</v>
      </c>
      <c r="O53" s="135">
        <v>0</v>
      </c>
      <c r="P53" s="135">
        <v>73227867</v>
      </c>
      <c r="Q53" s="135">
        <v>0</v>
      </c>
      <c r="R53" s="135">
        <v>0</v>
      </c>
      <c r="S53" s="135">
        <v>0</v>
      </c>
      <c r="T53" s="135">
        <v>0</v>
      </c>
      <c r="U53" s="135">
        <v>0</v>
      </c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5"/>
      <c r="AI53" s="135"/>
      <c r="AJ53" s="135"/>
      <c r="AK53" s="135"/>
      <c r="AL53" s="135"/>
      <c r="AM53" s="135"/>
      <c r="AN53" s="135"/>
      <c r="AO53" s="135"/>
    </row>
    <row r="54" spans="1:66" x14ac:dyDescent="0.2">
      <c r="A54" s="114"/>
      <c r="B54" s="129" t="s">
        <v>121</v>
      </c>
      <c r="C54" s="130" t="s">
        <v>195</v>
      </c>
      <c r="D54" s="131"/>
      <c r="E54" s="132">
        <v>60216139</v>
      </c>
      <c r="F54" s="133">
        <v>2032</v>
      </c>
      <c r="G54" s="133">
        <v>2039</v>
      </c>
      <c r="H54" s="133">
        <v>2031</v>
      </c>
      <c r="I54" s="134">
        <v>50</v>
      </c>
      <c r="J54" s="134" t="s">
        <v>72</v>
      </c>
      <c r="K54" s="128"/>
      <c r="L54" s="135">
        <v>6687962</v>
      </c>
      <c r="M54" s="135">
        <v>20716924</v>
      </c>
      <c r="N54" s="135">
        <v>24365819</v>
      </c>
      <c r="O54" s="135">
        <v>4619300</v>
      </c>
      <c r="P54" s="135">
        <v>3826134</v>
      </c>
      <c r="Q54" s="135">
        <v>0</v>
      </c>
      <c r="R54" s="135">
        <v>0</v>
      </c>
      <c r="S54" s="135">
        <v>0</v>
      </c>
      <c r="T54" s="135">
        <v>0</v>
      </c>
      <c r="U54" s="135">
        <v>0</v>
      </c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5"/>
      <c r="AI54" s="135"/>
      <c r="AJ54" s="135"/>
      <c r="AK54" s="135"/>
      <c r="AL54" s="135"/>
      <c r="AM54" s="135"/>
      <c r="AN54" s="135"/>
      <c r="AO54" s="135"/>
    </row>
    <row r="55" spans="1:66" x14ac:dyDescent="0.2">
      <c r="A55" s="114"/>
      <c r="B55" s="129" t="s">
        <v>121</v>
      </c>
      <c r="C55" s="130" t="s">
        <v>196</v>
      </c>
      <c r="D55" s="131"/>
      <c r="E55" s="132">
        <v>378701980</v>
      </c>
      <c r="F55" s="133">
        <v>2032</v>
      </c>
      <c r="G55" s="133">
        <v>2039</v>
      </c>
      <c r="H55" s="133">
        <v>2031</v>
      </c>
      <c r="I55" s="134">
        <v>40</v>
      </c>
      <c r="J55" s="134" t="s">
        <v>72</v>
      </c>
      <c r="K55" s="128"/>
      <c r="L55" s="135">
        <v>0</v>
      </c>
      <c r="M55" s="135">
        <v>0</v>
      </c>
      <c r="N55" s="135">
        <v>0</v>
      </c>
      <c r="O55" s="135">
        <v>0</v>
      </c>
      <c r="P55" s="135">
        <v>0</v>
      </c>
      <c r="Q55" s="135">
        <v>2139471</v>
      </c>
      <c r="R55" s="135">
        <v>64259717</v>
      </c>
      <c r="S55" s="135">
        <v>216698986</v>
      </c>
      <c r="T55" s="135">
        <v>91191635</v>
      </c>
      <c r="U55" s="135">
        <v>4412171</v>
      </c>
      <c r="V55" s="135"/>
      <c r="W55" s="135"/>
      <c r="X55" s="135"/>
      <c r="Y55" s="135"/>
      <c r="Z55" s="135"/>
      <c r="AA55" s="135"/>
      <c r="AB55" s="135"/>
      <c r="AC55" s="135"/>
      <c r="AD55" s="135"/>
      <c r="AE55" s="135"/>
      <c r="AF55" s="135"/>
      <c r="AG55" s="135"/>
      <c r="AH55" s="135"/>
      <c r="AI55" s="135"/>
      <c r="AJ55" s="135"/>
      <c r="AK55" s="135"/>
      <c r="AL55" s="135"/>
      <c r="AM55" s="135"/>
      <c r="AN55" s="135"/>
      <c r="AO55" s="135"/>
    </row>
    <row r="56" spans="1:66" x14ac:dyDescent="0.2">
      <c r="A56" s="114"/>
      <c r="B56" s="129" t="s">
        <v>121</v>
      </c>
      <c r="C56" s="130" t="s">
        <v>197</v>
      </c>
      <c r="D56" s="131"/>
      <c r="E56" s="132">
        <v>772036826.64551938</v>
      </c>
      <c r="F56" s="133">
        <v>2032</v>
      </c>
      <c r="G56" s="133">
        <v>2039</v>
      </c>
      <c r="H56" s="133">
        <v>2031</v>
      </c>
      <c r="I56" s="134">
        <v>50</v>
      </c>
      <c r="J56" s="134" t="s">
        <v>72</v>
      </c>
      <c r="K56" s="128"/>
      <c r="L56" s="135">
        <v>0</v>
      </c>
      <c r="M56" s="135">
        <v>0</v>
      </c>
      <c r="N56" s="135">
        <v>0</v>
      </c>
      <c r="O56" s="135">
        <v>0</v>
      </c>
      <c r="P56" s="135">
        <v>0</v>
      </c>
      <c r="Q56" s="135">
        <v>5230464.4091990488</v>
      </c>
      <c r="R56" s="135">
        <v>157098725.15781125</v>
      </c>
      <c r="S56" s="135">
        <v>391359910.9817605</v>
      </c>
      <c r="T56" s="135">
        <v>207561085.55114987</v>
      </c>
      <c r="U56" s="135">
        <v>10786640.545598732</v>
      </c>
      <c r="V56" s="135"/>
      <c r="W56" s="135"/>
      <c r="X56" s="135"/>
      <c r="Y56" s="135"/>
      <c r="Z56" s="135"/>
      <c r="AA56" s="135"/>
      <c r="AB56" s="135"/>
      <c r="AC56" s="135"/>
      <c r="AD56" s="135"/>
      <c r="AE56" s="135"/>
      <c r="AF56" s="135"/>
      <c r="AG56" s="135"/>
      <c r="AH56" s="135"/>
      <c r="AI56" s="135"/>
      <c r="AJ56" s="135"/>
      <c r="AK56" s="135"/>
      <c r="AL56" s="135"/>
      <c r="AM56" s="135"/>
      <c r="AN56" s="135"/>
      <c r="AO56" s="135"/>
      <c r="AQ56" s="94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</row>
    <row r="57" spans="1:66" x14ac:dyDescent="0.2">
      <c r="A57" s="114"/>
      <c r="B57" s="129" t="s">
        <v>121</v>
      </c>
      <c r="C57" s="130" t="s">
        <v>198</v>
      </c>
      <c r="D57" s="131"/>
      <c r="E57" s="132">
        <v>163655082</v>
      </c>
      <c r="F57" s="133">
        <v>2032</v>
      </c>
      <c r="G57" s="133">
        <v>2039</v>
      </c>
      <c r="H57" s="133">
        <v>2031</v>
      </c>
      <c r="I57" s="134">
        <v>40</v>
      </c>
      <c r="J57" s="134" t="s">
        <v>72</v>
      </c>
      <c r="K57" s="128"/>
      <c r="L57" s="135">
        <v>0</v>
      </c>
      <c r="M57" s="135">
        <v>0</v>
      </c>
      <c r="N57" s="135">
        <v>0</v>
      </c>
      <c r="O57" s="135">
        <v>0</v>
      </c>
      <c r="P57" s="135">
        <v>0</v>
      </c>
      <c r="Q57" s="135">
        <v>924567</v>
      </c>
      <c r="R57" s="135">
        <v>27769671</v>
      </c>
      <c r="S57" s="135">
        <v>93645907</v>
      </c>
      <c r="T57" s="135">
        <v>39408229</v>
      </c>
      <c r="U57" s="135">
        <v>1906708</v>
      </c>
      <c r="V57" s="135"/>
      <c r="W57" s="135"/>
      <c r="X57" s="135"/>
      <c r="Y57" s="135"/>
      <c r="Z57" s="135"/>
      <c r="AA57" s="135"/>
      <c r="AB57" s="135"/>
      <c r="AC57" s="135"/>
      <c r="AD57" s="135"/>
      <c r="AE57" s="135"/>
      <c r="AF57" s="135"/>
      <c r="AG57" s="135"/>
      <c r="AH57" s="135"/>
      <c r="AI57" s="135"/>
      <c r="AJ57" s="135"/>
      <c r="AK57" s="135"/>
      <c r="AL57" s="135"/>
      <c r="AM57" s="135"/>
      <c r="AN57" s="135"/>
      <c r="AO57" s="135"/>
    </row>
    <row r="58" spans="1:66" x14ac:dyDescent="0.2">
      <c r="A58" s="114"/>
      <c r="B58" s="129" t="s">
        <v>121</v>
      </c>
      <c r="C58" s="130" t="s">
        <v>199</v>
      </c>
      <c r="D58" s="131"/>
      <c r="E58" s="132">
        <v>53062200</v>
      </c>
      <c r="F58" s="133">
        <v>2032</v>
      </c>
      <c r="G58" s="133">
        <v>2039</v>
      </c>
      <c r="H58" s="133">
        <v>2031</v>
      </c>
      <c r="I58" s="134" t="s">
        <v>193</v>
      </c>
      <c r="J58" s="134"/>
      <c r="K58" s="128"/>
      <c r="L58" s="135">
        <v>0</v>
      </c>
      <c r="M58" s="135">
        <v>0</v>
      </c>
      <c r="N58" s="135">
        <v>0</v>
      </c>
      <c r="O58" s="135">
        <v>29022808</v>
      </c>
      <c r="P58" s="135">
        <v>24039392</v>
      </c>
      <c r="Q58" s="135">
        <v>0</v>
      </c>
      <c r="R58" s="135">
        <v>0</v>
      </c>
      <c r="S58" s="135">
        <v>0</v>
      </c>
      <c r="T58" s="135">
        <v>0</v>
      </c>
      <c r="U58" s="135">
        <v>0</v>
      </c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5"/>
      <c r="AG58" s="135"/>
      <c r="AH58" s="135"/>
      <c r="AI58" s="135"/>
      <c r="AJ58" s="135"/>
      <c r="AK58" s="135"/>
      <c r="AL58" s="135"/>
      <c r="AM58" s="135"/>
      <c r="AN58" s="135"/>
      <c r="AO58" s="135"/>
    </row>
    <row r="59" spans="1:66" x14ac:dyDescent="0.2">
      <c r="A59" s="114"/>
      <c r="B59" s="129" t="s">
        <v>121</v>
      </c>
      <c r="C59" s="130" t="s">
        <v>200</v>
      </c>
      <c r="D59" s="131"/>
      <c r="E59" s="132">
        <v>12452000</v>
      </c>
      <c r="F59" s="133">
        <v>2032</v>
      </c>
      <c r="G59" s="133">
        <v>2039</v>
      </c>
      <c r="H59" s="133">
        <v>2031</v>
      </c>
      <c r="I59" s="134">
        <v>50</v>
      </c>
      <c r="J59" s="134"/>
      <c r="K59" s="128"/>
      <c r="L59" s="135">
        <v>0</v>
      </c>
      <c r="M59" s="135">
        <v>0</v>
      </c>
      <c r="N59" s="135">
        <v>0</v>
      </c>
      <c r="O59" s="135">
        <v>0</v>
      </c>
      <c r="P59" s="135">
        <v>7567202</v>
      </c>
      <c r="Q59" s="135">
        <v>4884798</v>
      </c>
      <c r="R59" s="135">
        <v>0</v>
      </c>
      <c r="S59" s="135">
        <v>0</v>
      </c>
      <c r="T59" s="135">
        <v>0</v>
      </c>
      <c r="U59" s="135">
        <v>0</v>
      </c>
      <c r="V59" s="135"/>
      <c r="W59" s="135"/>
      <c r="X59" s="135"/>
      <c r="Y59" s="135"/>
      <c r="Z59" s="135"/>
      <c r="AA59" s="135"/>
      <c r="AB59" s="135"/>
      <c r="AC59" s="135"/>
      <c r="AD59" s="135"/>
      <c r="AE59" s="135"/>
      <c r="AF59" s="135"/>
      <c r="AG59" s="135"/>
      <c r="AH59" s="135"/>
      <c r="AI59" s="135"/>
      <c r="AJ59" s="135"/>
      <c r="AK59" s="135"/>
      <c r="AL59" s="135"/>
      <c r="AM59" s="135"/>
      <c r="AN59" s="135"/>
      <c r="AO59" s="135"/>
    </row>
    <row r="60" spans="1:66" x14ac:dyDescent="0.2">
      <c r="A60" s="114"/>
      <c r="B60" s="129" t="s">
        <v>121</v>
      </c>
      <c r="C60" s="130" t="s">
        <v>201</v>
      </c>
      <c r="D60" s="131"/>
      <c r="E60" s="132">
        <v>36760000</v>
      </c>
      <c r="F60" s="133">
        <v>2032</v>
      </c>
      <c r="G60" s="133">
        <v>2039</v>
      </c>
      <c r="H60" s="133">
        <v>2031</v>
      </c>
      <c r="I60" s="134">
        <v>40</v>
      </c>
      <c r="J60" s="134" t="s">
        <v>72</v>
      </c>
      <c r="K60" s="128"/>
      <c r="L60" s="135">
        <v>0</v>
      </c>
      <c r="M60" s="135">
        <v>367600</v>
      </c>
      <c r="N60" s="135">
        <v>6249200</v>
      </c>
      <c r="O60" s="135">
        <v>20953200</v>
      </c>
      <c r="P60" s="135">
        <v>8822400</v>
      </c>
      <c r="Q60" s="135">
        <v>367600</v>
      </c>
      <c r="R60" s="135">
        <v>0</v>
      </c>
      <c r="S60" s="135">
        <v>0</v>
      </c>
      <c r="T60" s="135">
        <v>0</v>
      </c>
      <c r="U60" s="135">
        <v>0</v>
      </c>
      <c r="V60" s="135"/>
      <c r="W60" s="135"/>
      <c r="X60" s="135"/>
      <c r="Y60" s="135"/>
      <c r="Z60" s="135"/>
      <c r="AA60" s="135"/>
      <c r="AB60" s="135"/>
      <c r="AC60" s="135"/>
      <c r="AD60" s="135"/>
      <c r="AE60" s="135"/>
      <c r="AF60" s="135"/>
      <c r="AG60" s="135"/>
      <c r="AH60" s="135"/>
      <c r="AI60" s="135"/>
      <c r="AJ60" s="135"/>
      <c r="AK60" s="135"/>
      <c r="AL60" s="135"/>
      <c r="AM60" s="135"/>
      <c r="AN60" s="135"/>
      <c r="AO60" s="135"/>
    </row>
    <row r="61" spans="1:66" x14ac:dyDescent="0.2">
      <c r="A61" s="114"/>
      <c r="B61" s="129" t="s">
        <v>121</v>
      </c>
      <c r="C61" s="130" t="s">
        <v>202</v>
      </c>
      <c r="D61" s="131"/>
      <c r="E61" s="132">
        <v>262100000</v>
      </c>
      <c r="F61" s="133">
        <v>2032</v>
      </c>
      <c r="G61" s="133">
        <v>2039</v>
      </c>
      <c r="H61" s="133">
        <v>2031</v>
      </c>
      <c r="I61" s="134">
        <v>50</v>
      </c>
      <c r="J61" s="134" t="s">
        <v>72</v>
      </c>
      <c r="K61" s="128"/>
      <c r="L61" s="135">
        <v>0</v>
      </c>
      <c r="M61" s="135">
        <v>2621000</v>
      </c>
      <c r="N61" s="135">
        <v>52420000</v>
      </c>
      <c r="O61" s="135">
        <v>133671000</v>
      </c>
      <c r="P61" s="135">
        <v>70767000</v>
      </c>
      <c r="Q61" s="135">
        <v>2621000</v>
      </c>
      <c r="R61" s="135">
        <v>0</v>
      </c>
      <c r="S61" s="135">
        <v>0</v>
      </c>
      <c r="T61" s="135">
        <v>0</v>
      </c>
      <c r="U61" s="135">
        <v>0</v>
      </c>
      <c r="V61" s="135"/>
      <c r="W61" s="135"/>
      <c r="X61" s="135"/>
      <c r="Y61" s="135"/>
      <c r="Z61" s="135"/>
      <c r="AA61" s="135"/>
      <c r="AB61" s="135"/>
      <c r="AC61" s="135"/>
      <c r="AD61" s="135"/>
      <c r="AE61" s="135"/>
      <c r="AF61" s="135"/>
      <c r="AG61" s="135"/>
      <c r="AH61" s="135"/>
      <c r="AI61" s="135"/>
      <c r="AJ61" s="135"/>
      <c r="AK61" s="135"/>
      <c r="AL61" s="135"/>
      <c r="AM61" s="135"/>
      <c r="AN61" s="135"/>
      <c r="AO61" s="135"/>
    </row>
    <row r="62" spans="1:66" x14ac:dyDescent="0.2">
      <c r="A62" s="114"/>
      <c r="B62" s="129" t="s">
        <v>121</v>
      </c>
      <c r="C62" s="130" t="s">
        <v>203</v>
      </c>
      <c r="D62" s="131"/>
      <c r="E62" s="132">
        <v>0</v>
      </c>
      <c r="F62" s="133">
        <v>2032</v>
      </c>
      <c r="G62" s="133">
        <v>2039</v>
      </c>
      <c r="H62" s="133">
        <v>2031</v>
      </c>
      <c r="I62" s="134">
        <v>40</v>
      </c>
      <c r="J62" s="134" t="s">
        <v>72</v>
      </c>
      <c r="K62" s="128"/>
      <c r="L62" s="135">
        <v>0</v>
      </c>
      <c r="M62" s="135">
        <v>0</v>
      </c>
      <c r="N62" s="135">
        <v>0</v>
      </c>
      <c r="O62" s="135">
        <v>0</v>
      </c>
      <c r="P62" s="135">
        <v>0</v>
      </c>
      <c r="Q62" s="135">
        <v>0</v>
      </c>
      <c r="R62" s="135">
        <v>0</v>
      </c>
      <c r="S62" s="135">
        <v>0</v>
      </c>
      <c r="T62" s="135">
        <v>0</v>
      </c>
      <c r="U62" s="135">
        <v>0</v>
      </c>
      <c r="V62" s="135"/>
      <c r="W62" s="135"/>
      <c r="X62" s="135"/>
      <c r="Y62" s="135"/>
      <c r="Z62" s="135"/>
      <c r="AA62" s="135"/>
      <c r="AB62" s="135"/>
      <c r="AC62" s="135"/>
      <c r="AD62" s="135"/>
      <c r="AE62" s="135"/>
      <c r="AF62" s="135"/>
      <c r="AG62" s="135"/>
      <c r="AH62" s="135"/>
      <c r="AI62" s="135"/>
      <c r="AJ62" s="135"/>
      <c r="AK62" s="135"/>
      <c r="AL62" s="135"/>
      <c r="AM62" s="135"/>
      <c r="AN62" s="135"/>
      <c r="AO62" s="135"/>
    </row>
    <row r="63" spans="1:66" x14ac:dyDescent="0.2">
      <c r="A63" s="114"/>
      <c r="B63" s="129" t="s">
        <v>121</v>
      </c>
      <c r="C63" s="130" t="s">
        <v>204</v>
      </c>
      <c r="D63" s="131"/>
      <c r="E63" s="132">
        <v>15900000</v>
      </c>
      <c r="F63" s="133">
        <v>2032</v>
      </c>
      <c r="G63" s="133">
        <v>2039</v>
      </c>
      <c r="H63" s="133">
        <v>2031</v>
      </c>
      <c r="I63" s="134" t="s">
        <v>193</v>
      </c>
      <c r="J63" s="134"/>
      <c r="K63" s="128"/>
      <c r="L63" s="135">
        <v>0</v>
      </c>
      <c r="M63" s="135">
        <v>8696636</v>
      </c>
      <c r="N63" s="135">
        <v>7203364</v>
      </c>
      <c r="O63" s="135">
        <v>0</v>
      </c>
      <c r="P63" s="135">
        <v>0</v>
      </c>
      <c r="Q63" s="135">
        <v>0</v>
      </c>
      <c r="R63" s="135">
        <v>0</v>
      </c>
      <c r="S63" s="135">
        <v>0</v>
      </c>
      <c r="T63" s="135">
        <v>0</v>
      </c>
      <c r="U63" s="135">
        <v>0</v>
      </c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  <c r="AG63" s="135"/>
      <c r="AH63" s="135"/>
      <c r="AI63" s="135"/>
      <c r="AJ63" s="135"/>
      <c r="AK63" s="135"/>
      <c r="AL63" s="135"/>
      <c r="AM63" s="135"/>
      <c r="AN63" s="135"/>
      <c r="AO63" s="135"/>
    </row>
    <row r="64" spans="1:66" x14ac:dyDescent="0.2">
      <c r="A64" s="114"/>
      <c r="B64" s="129" t="s">
        <v>121</v>
      </c>
      <c r="C64" s="130" t="s">
        <v>205</v>
      </c>
      <c r="D64" s="131"/>
      <c r="E64" s="132">
        <v>0</v>
      </c>
      <c r="F64" s="133">
        <v>2032</v>
      </c>
      <c r="G64" s="133">
        <v>2039</v>
      </c>
      <c r="H64" s="133">
        <v>2031</v>
      </c>
      <c r="I64" s="134">
        <v>50</v>
      </c>
      <c r="J64" s="134"/>
      <c r="K64" s="128"/>
      <c r="L64" s="135">
        <v>0</v>
      </c>
      <c r="M64" s="135">
        <v>0</v>
      </c>
      <c r="N64" s="135">
        <v>0</v>
      </c>
      <c r="O64" s="135">
        <v>0</v>
      </c>
      <c r="P64" s="135">
        <v>0</v>
      </c>
      <c r="Q64" s="135">
        <v>0</v>
      </c>
      <c r="R64" s="135">
        <v>0</v>
      </c>
      <c r="S64" s="135">
        <v>0</v>
      </c>
      <c r="T64" s="135">
        <v>0</v>
      </c>
      <c r="U64" s="135">
        <v>0</v>
      </c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135"/>
      <c r="AG64" s="135"/>
      <c r="AH64" s="135"/>
      <c r="AI64" s="135"/>
      <c r="AJ64" s="135"/>
      <c r="AK64" s="135"/>
      <c r="AL64" s="135"/>
      <c r="AM64" s="135"/>
      <c r="AN64" s="135"/>
      <c r="AO64" s="135"/>
    </row>
    <row r="65" spans="1:41" x14ac:dyDescent="0.2">
      <c r="A65" s="114"/>
      <c r="B65" s="129"/>
      <c r="C65" s="130"/>
      <c r="D65" s="131"/>
      <c r="E65" s="132"/>
      <c r="F65" s="133"/>
      <c r="G65" s="133"/>
      <c r="H65" s="133"/>
      <c r="I65" s="134"/>
      <c r="J65" s="134"/>
      <c r="K65" s="128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  <c r="AG65" s="135"/>
      <c r="AH65" s="135"/>
      <c r="AI65" s="135"/>
      <c r="AJ65" s="135"/>
      <c r="AK65" s="135"/>
      <c r="AL65" s="135"/>
      <c r="AM65" s="135"/>
      <c r="AN65" s="135"/>
      <c r="AO65" s="135"/>
    </row>
    <row r="66" spans="1:41" x14ac:dyDescent="0.2">
      <c r="A66" s="114"/>
      <c r="B66" s="129" t="s">
        <v>27</v>
      </c>
      <c r="C66" s="130" t="s">
        <v>187</v>
      </c>
      <c r="D66" s="131"/>
      <c r="E66" s="132">
        <v>49507365.44861757</v>
      </c>
      <c r="F66" s="133">
        <v>2032</v>
      </c>
      <c r="G66" s="133">
        <v>2039</v>
      </c>
      <c r="H66" s="133">
        <v>2031</v>
      </c>
      <c r="I66" s="134">
        <v>50</v>
      </c>
      <c r="J66" s="134" t="s">
        <v>71</v>
      </c>
      <c r="K66" s="128"/>
      <c r="L66" s="135">
        <v>5498581.9661268704</v>
      </c>
      <c r="M66" s="135">
        <v>17032648.141744062</v>
      </c>
      <c r="N66" s="135">
        <v>20032628.074801419</v>
      </c>
      <c r="O66" s="135">
        <v>3797808.5126210786</v>
      </c>
      <c r="P66" s="135">
        <v>3145698.7533241455</v>
      </c>
      <c r="Q66" s="135">
        <v>0</v>
      </c>
      <c r="R66" s="135">
        <v>0</v>
      </c>
      <c r="S66" s="135">
        <v>0</v>
      </c>
      <c r="T66" s="135">
        <v>0</v>
      </c>
      <c r="U66" s="135">
        <v>0</v>
      </c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  <c r="AG66" s="135"/>
      <c r="AH66" s="135"/>
      <c r="AI66" s="135"/>
      <c r="AJ66" s="135"/>
      <c r="AK66" s="135"/>
      <c r="AL66" s="135"/>
      <c r="AM66" s="135"/>
      <c r="AN66" s="135"/>
      <c r="AO66" s="135"/>
    </row>
    <row r="67" spans="1:41" x14ac:dyDescent="0.2">
      <c r="A67" s="114"/>
      <c r="B67" s="129" t="s">
        <v>27</v>
      </c>
      <c r="C67" s="130" t="s">
        <v>188</v>
      </c>
      <c r="D67" s="131"/>
      <c r="E67" s="132">
        <v>354291294.02815199</v>
      </c>
      <c r="F67" s="133">
        <v>2032</v>
      </c>
      <c r="G67" s="133">
        <v>2039</v>
      </c>
      <c r="H67" s="133">
        <v>2031</v>
      </c>
      <c r="I67" s="134">
        <v>40</v>
      </c>
      <c r="J67" s="134" t="s">
        <v>71</v>
      </c>
      <c r="K67" s="128"/>
      <c r="L67" s="135">
        <v>0</v>
      </c>
      <c r="M67" s="135">
        <v>0</v>
      </c>
      <c r="N67" s="135">
        <v>0</v>
      </c>
      <c r="O67" s="135">
        <v>0</v>
      </c>
      <c r="P67" s="135">
        <v>0</v>
      </c>
      <c r="Q67" s="135">
        <v>2001563.1450595085</v>
      </c>
      <c r="R67" s="135">
        <v>60117611.050356291</v>
      </c>
      <c r="S67" s="135">
        <v>202730822.82942283</v>
      </c>
      <c r="T67" s="135">
        <v>85313529.107796714</v>
      </c>
      <c r="U67" s="135">
        <v>4127767.8955166186</v>
      </c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  <c r="AG67" s="135"/>
      <c r="AH67" s="135"/>
      <c r="AI67" s="135"/>
      <c r="AJ67" s="135"/>
      <c r="AK67" s="135"/>
      <c r="AL67" s="135"/>
      <c r="AM67" s="135"/>
      <c r="AN67" s="135"/>
      <c r="AO67" s="135"/>
    </row>
    <row r="68" spans="1:41" x14ac:dyDescent="0.2">
      <c r="A68" s="114"/>
      <c r="B68" s="129" t="s">
        <v>27</v>
      </c>
      <c r="C68" s="130" t="s">
        <v>189</v>
      </c>
      <c r="D68" s="131"/>
      <c r="E68" s="132">
        <v>750574480</v>
      </c>
      <c r="F68" s="133">
        <v>2032</v>
      </c>
      <c r="G68" s="133">
        <v>2039</v>
      </c>
      <c r="H68" s="133">
        <v>2031</v>
      </c>
      <c r="I68" s="134">
        <v>50</v>
      </c>
      <c r="J68" s="134" t="s">
        <v>71</v>
      </c>
      <c r="K68" s="128"/>
      <c r="L68" s="135">
        <v>0</v>
      </c>
      <c r="M68" s="135">
        <v>0</v>
      </c>
      <c r="N68" s="135">
        <v>0</v>
      </c>
      <c r="O68" s="135">
        <v>0</v>
      </c>
      <c r="P68" s="135">
        <v>0</v>
      </c>
      <c r="Q68" s="135">
        <v>5085059.2851834437</v>
      </c>
      <c r="R68" s="135">
        <v>152731437.44139647</v>
      </c>
      <c r="S68" s="135">
        <v>380480245.69737881</v>
      </c>
      <c r="T68" s="135">
        <v>201790961.52004275</v>
      </c>
      <c r="U68" s="135">
        <v>10486776.0559984</v>
      </c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  <c r="AG68" s="135"/>
      <c r="AH68" s="135"/>
      <c r="AI68" s="135"/>
      <c r="AJ68" s="135"/>
      <c r="AK68" s="135"/>
      <c r="AL68" s="135"/>
      <c r="AM68" s="135"/>
      <c r="AN68" s="135"/>
      <c r="AO68" s="135"/>
    </row>
    <row r="69" spans="1:41" x14ac:dyDescent="0.2">
      <c r="A69" s="114"/>
      <c r="B69" s="129" t="s">
        <v>27</v>
      </c>
      <c r="C69" s="130" t="s">
        <v>190</v>
      </c>
      <c r="D69" s="131"/>
      <c r="E69" s="132">
        <v>181499999.99999997</v>
      </c>
      <c r="F69" s="133">
        <v>2032</v>
      </c>
      <c r="G69" s="133">
        <v>2039</v>
      </c>
      <c r="H69" s="133">
        <v>2031</v>
      </c>
      <c r="I69" s="134">
        <v>50</v>
      </c>
      <c r="J69" s="134" t="s">
        <v>71</v>
      </c>
      <c r="K69" s="128"/>
      <c r="L69" s="135">
        <v>0</v>
      </c>
      <c r="M69" s="135">
        <v>0</v>
      </c>
      <c r="N69" s="135">
        <v>163349999.99999997</v>
      </c>
      <c r="O69" s="135">
        <v>18150000</v>
      </c>
      <c r="P69" s="135">
        <v>0</v>
      </c>
      <c r="Q69" s="135">
        <v>0</v>
      </c>
      <c r="R69" s="135">
        <v>0</v>
      </c>
      <c r="S69" s="135">
        <v>0</v>
      </c>
      <c r="T69" s="135">
        <v>0</v>
      </c>
      <c r="U69" s="135">
        <v>0</v>
      </c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  <c r="AG69" s="135"/>
      <c r="AH69" s="135"/>
      <c r="AI69" s="135"/>
      <c r="AJ69" s="135"/>
      <c r="AK69" s="135"/>
      <c r="AL69" s="135"/>
      <c r="AM69" s="135"/>
      <c r="AN69" s="135"/>
      <c r="AO69" s="135"/>
    </row>
    <row r="70" spans="1:41" x14ac:dyDescent="0.2">
      <c r="A70" s="114"/>
      <c r="B70" s="129" t="s">
        <v>27</v>
      </c>
      <c r="C70" s="130" t="s">
        <v>191</v>
      </c>
      <c r="D70" s="131"/>
      <c r="E70" s="132">
        <v>183096275.98354104</v>
      </c>
      <c r="F70" s="133">
        <v>2032</v>
      </c>
      <c r="G70" s="133">
        <v>2039</v>
      </c>
      <c r="H70" s="133">
        <v>2031</v>
      </c>
      <c r="I70" s="134">
        <v>40</v>
      </c>
      <c r="J70" s="134" t="s">
        <v>71</v>
      </c>
      <c r="K70" s="128"/>
      <c r="L70" s="135">
        <v>0</v>
      </c>
      <c r="M70" s="135">
        <v>0</v>
      </c>
      <c r="N70" s="135">
        <v>0</v>
      </c>
      <c r="O70" s="135">
        <v>0</v>
      </c>
      <c r="P70" s="135">
        <v>0</v>
      </c>
      <c r="Q70" s="135">
        <v>1034399.5581702887</v>
      </c>
      <c r="R70" s="135">
        <v>31068532.84256139</v>
      </c>
      <c r="S70" s="135">
        <v>104770451.07463713</v>
      </c>
      <c r="T70" s="135">
        <v>44089679.125476338</v>
      </c>
      <c r="U70" s="135">
        <v>2133213.3826959268</v>
      </c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  <c r="AG70" s="135"/>
      <c r="AH70" s="135"/>
      <c r="AI70" s="135"/>
      <c r="AJ70" s="135"/>
      <c r="AK70" s="135"/>
      <c r="AL70" s="135"/>
      <c r="AM70" s="135"/>
      <c r="AN70" s="135"/>
      <c r="AO70" s="135"/>
    </row>
    <row r="71" spans="1:41" x14ac:dyDescent="0.2">
      <c r="A71" s="114"/>
      <c r="B71" s="129" t="s">
        <v>27</v>
      </c>
      <c r="C71" s="130" t="s">
        <v>192</v>
      </c>
      <c r="D71" s="131"/>
      <c r="E71" s="132">
        <v>65651275.254334405</v>
      </c>
      <c r="F71" s="133">
        <v>2032</v>
      </c>
      <c r="G71" s="133">
        <v>2039</v>
      </c>
      <c r="H71" s="133">
        <v>2031</v>
      </c>
      <c r="I71" s="134" t="s">
        <v>193</v>
      </c>
      <c r="J71" s="134"/>
      <c r="K71" s="128"/>
      <c r="L71" s="135">
        <v>0</v>
      </c>
      <c r="M71" s="135">
        <v>0</v>
      </c>
      <c r="N71" s="135">
        <v>0</v>
      </c>
      <c r="O71" s="135">
        <v>35908505.957529098</v>
      </c>
      <c r="P71" s="135">
        <v>29742769.296805304</v>
      </c>
      <c r="Q71" s="135">
        <v>0</v>
      </c>
      <c r="R71" s="135">
        <v>0</v>
      </c>
      <c r="S71" s="135">
        <v>0</v>
      </c>
      <c r="T71" s="135">
        <v>0</v>
      </c>
      <c r="U71" s="135">
        <v>0</v>
      </c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  <c r="AH71" s="135"/>
      <c r="AI71" s="135"/>
      <c r="AJ71" s="135"/>
      <c r="AK71" s="135"/>
      <c r="AL71" s="135"/>
      <c r="AM71" s="135"/>
      <c r="AN71" s="135"/>
      <c r="AO71" s="135"/>
    </row>
    <row r="72" spans="1:41" x14ac:dyDescent="0.2">
      <c r="A72" s="114"/>
      <c r="B72" s="129" t="s">
        <v>27</v>
      </c>
      <c r="C72" s="130" t="s">
        <v>194</v>
      </c>
      <c r="D72" s="131"/>
      <c r="E72" s="132">
        <v>66479309.356641352</v>
      </c>
      <c r="F72" s="133">
        <v>2032</v>
      </c>
      <c r="G72" s="133">
        <v>2039</v>
      </c>
      <c r="H72" s="133">
        <v>2031</v>
      </c>
      <c r="I72" s="134">
        <v>50</v>
      </c>
      <c r="J72" s="134"/>
      <c r="K72" s="128"/>
      <c r="L72" s="135">
        <v>0</v>
      </c>
      <c r="M72" s="135">
        <v>0</v>
      </c>
      <c r="N72" s="135">
        <v>0</v>
      </c>
      <c r="O72" s="135">
        <v>0</v>
      </c>
      <c r="P72" s="135">
        <v>66479309.356641352</v>
      </c>
      <c r="Q72" s="135">
        <v>0</v>
      </c>
      <c r="R72" s="135">
        <v>0</v>
      </c>
      <c r="S72" s="135">
        <v>0</v>
      </c>
      <c r="T72" s="135">
        <v>0</v>
      </c>
      <c r="U72" s="135">
        <v>0</v>
      </c>
      <c r="V72" s="135"/>
      <c r="W72" s="135"/>
      <c r="X72" s="135"/>
      <c r="Y72" s="135"/>
      <c r="Z72" s="135"/>
      <c r="AA72" s="135"/>
      <c r="AB72" s="135"/>
      <c r="AC72" s="135"/>
      <c r="AD72" s="135"/>
      <c r="AE72" s="135"/>
      <c r="AF72" s="135"/>
      <c r="AG72" s="135"/>
      <c r="AH72" s="135"/>
      <c r="AI72" s="135"/>
      <c r="AJ72" s="135"/>
      <c r="AK72" s="135"/>
      <c r="AL72" s="135"/>
      <c r="AM72" s="135"/>
      <c r="AN72" s="135"/>
      <c r="AO72" s="135"/>
    </row>
    <row r="73" spans="1:41" x14ac:dyDescent="0.2">
      <c r="A73" s="114"/>
      <c r="B73" s="129" t="s">
        <v>27</v>
      </c>
      <c r="C73" s="130" t="s">
        <v>195</v>
      </c>
      <c r="D73" s="131"/>
      <c r="E73" s="132">
        <v>60216139.456062913</v>
      </c>
      <c r="F73" s="133">
        <v>2032</v>
      </c>
      <c r="G73" s="133">
        <v>2039</v>
      </c>
      <c r="H73" s="133">
        <v>2031</v>
      </c>
      <c r="I73" s="134">
        <v>50</v>
      </c>
      <c r="J73" s="134" t="s">
        <v>72</v>
      </c>
      <c r="K73" s="128"/>
      <c r="L73" s="135">
        <v>6687961.9927772544</v>
      </c>
      <c r="M73" s="135">
        <v>20716923.765086975</v>
      </c>
      <c r="N73" s="135">
        <v>24365819.406723596</v>
      </c>
      <c r="O73" s="135">
        <v>4619299.8748997161</v>
      </c>
      <c r="P73" s="135">
        <v>3826134.416575369</v>
      </c>
      <c r="Q73" s="135">
        <v>0</v>
      </c>
      <c r="R73" s="135">
        <v>0</v>
      </c>
      <c r="S73" s="135">
        <v>0</v>
      </c>
      <c r="T73" s="135">
        <v>0</v>
      </c>
      <c r="U73" s="135">
        <v>0</v>
      </c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5"/>
      <c r="AI73" s="135"/>
      <c r="AJ73" s="135"/>
      <c r="AK73" s="135"/>
      <c r="AL73" s="135"/>
      <c r="AM73" s="135"/>
      <c r="AN73" s="135"/>
      <c r="AO73" s="135"/>
    </row>
    <row r="74" spans="1:41" x14ac:dyDescent="0.2">
      <c r="A74" s="114"/>
      <c r="B74" s="129" t="s">
        <v>27</v>
      </c>
      <c r="C74" s="130" t="s">
        <v>196</v>
      </c>
      <c r="D74" s="131"/>
      <c r="E74" s="132">
        <v>378701979.87792569</v>
      </c>
      <c r="F74" s="133">
        <v>2032</v>
      </c>
      <c r="G74" s="133">
        <v>2039</v>
      </c>
      <c r="H74" s="133">
        <v>2031</v>
      </c>
      <c r="I74" s="134">
        <v>40</v>
      </c>
      <c r="J74" s="134" t="s">
        <v>72</v>
      </c>
      <c r="K74" s="128"/>
      <c r="L74" s="135">
        <v>0</v>
      </c>
      <c r="M74" s="135">
        <v>0</v>
      </c>
      <c r="N74" s="135">
        <v>0</v>
      </c>
      <c r="O74" s="135">
        <v>0</v>
      </c>
      <c r="P74" s="135">
        <v>0</v>
      </c>
      <c r="Q74" s="135">
        <v>2139470.9344014912</v>
      </c>
      <c r="R74" s="135">
        <v>64259717.114279278</v>
      </c>
      <c r="S74" s="135">
        <v>216698985.50113091</v>
      </c>
      <c r="T74" s="135">
        <v>91191635.041781291</v>
      </c>
      <c r="U74" s="135">
        <v>4412171.2863327395</v>
      </c>
      <c r="V74" s="135"/>
      <c r="W74" s="135"/>
      <c r="X74" s="135"/>
      <c r="Y74" s="135"/>
      <c r="Z74" s="135"/>
      <c r="AA74" s="135"/>
      <c r="AB74" s="135"/>
      <c r="AC74" s="135"/>
      <c r="AD74" s="135"/>
      <c r="AE74" s="135"/>
      <c r="AF74" s="135"/>
      <c r="AG74" s="135"/>
      <c r="AH74" s="135"/>
      <c r="AI74" s="135"/>
      <c r="AJ74" s="135"/>
      <c r="AK74" s="135"/>
      <c r="AL74" s="135"/>
      <c r="AM74" s="135"/>
      <c r="AN74" s="135"/>
      <c r="AO74" s="135"/>
    </row>
    <row r="75" spans="1:41" x14ac:dyDescent="0.2">
      <c r="A75" s="114"/>
      <c r="B75" s="129" t="s">
        <v>27</v>
      </c>
      <c r="C75" s="130" t="s">
        <v>197</v>
      </c>
      <c r="D75" s="131"/>
      <c r="E75" s="132">
        <v>772036826.6455195</v>
      </c>
      <c r="F75" s="133">
        <v>2032</v>
      </c>
      <c r="G75" s="133">
        <v>2039</v>
      </c>
      <c r="H75" s="133">
        <v>2031</v>
      </c>
      <c r="I75" s="134">
        <v>50</v>
      </c>
      <c r="J75" s="134" t="s">
        <v>72</v>
      </c>
      <c r="K75" s="128"/>
      <c r="L75" s="135">
        <v>0</v>
      </c>
      <c r="M75" s="135">
        <v>0</v>
      </c>
      <c r="N75" s="135">
        <v>0</v>
      </c>
      <c r="O75" s="135">
        <v>0</v>
      </c>
      <c r="P75" s="135">
        <v>0</v>
      </c>
      <c r="Q75" s="135">
        <v>5230464.3155964492</v>
      </c>
      <c r="R75" s="135">
        <v>157098725.62049329</v>
      </c>
      <c r="S75" s="135">
        <v>391359910.73066056</v>
      </c>
      <c r="T75" s="135">
        <v>207561085.1806232</v>
      </c>
      <c r="U75" s="135">
        <v>10786640.798146004</v>
      </c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5"/>
      <c r="AI75" s="135"/>
      <c r="AJ75" s="135"/>
      <c r="AK75" s="135"/>
      <c r="AL75" s="135"/>
      <c r="AM75" s="135"/>
      <c r="AN75" s="135"/>
      <c r="AO75" s="135"/>
    </row>
    <row r="76" spans="1:41" x14ac:dyDescent="0.2">
      <c r="A76" s="114"/>
      <c r="B76" s="129" t="s">
        <v>27</v>
      </c>
      <c r="C76" s="130" t="s">
        <v>198</v>
      </c>
      <c r="D76" s="131"/>
      <c r="E76" s="132">
        <v>88655081.917194992</v>
      </c>
      <c r="F76" s="133">
        <v>2032</v>
      </c>
      <c r="G76" s="133">
        <v>2039</v>
      </c>
      <c r="H76" s="133">
        <v>2031</v>
      </c>
      <c r="I76" s="134">
        <v>40</v>
      </c>
      <c r="J76" s="134" t="s">
        <v>72</v>
      </c>
      <c r="K76" s="128"/>
      <c r="L76" s="135">
        <v>0</v>
      </c>
      <c r="M76" s="135">
        <v>0</v>
      </c>
      <c r="N76" s="135">
        <v>0</v>
      </c>
      <c r="O76" s="135">
        <v>0</v>
      </c>
      <c r="P76" s="135">
        <v>0</v>
      </c>
      <c r="Q76" s="135">
        <v>500855.50387131196</v>
      </c>
      <c r="R76" s="135">
        <v>15043360.709597068</v>
      </c>
      <c r="S76" s="135">
        <v>50729775.210492991</v>
      </c>
      <c r="T76" s="135">
        <v>21348190.145185232</v>
      </c>
      <c r="U76" s="135">
        <v>1032900.3480483921</v>
      </c>
      <c r="V76" s="135"/>
      <c r="W76" s="135"/>
      <c r="X76" s="135"/>
      <c r="Y76" s="135"/>
      <c r="Z76" s="135"/>
      <c r="AA76" s="135"/>
      <c r="AB76" s="135"/>
      <c r="AC76" s="135"/>
      <c r="AD76" s="135"/>
      <c r="AE76" s="135"/>
      <c r="AF76" s="135"/>
      <c r="AG76" s="135"/>
      <c r="AH76" s="135"/>
      <c r="AI76" s="135"/>
      <c r="AJ76" s="135"/>
      <c r="AK76" s="135"/>
      <c r="AL76" s="135"/>
      <c r="AM76" s="135"/>
      <c r="AN76" s="135"/>
      <c r="AO76" s="135"/>
    </row>
    <row r="77" spans="1:41" x14ac:dyDescent="0.2">
      <c r="A77" s="114"/>
      <c r="B77" s="129" t="s">
        <v>27</v>
      </c>
      <c r="C77" s="130" t="s">
        <v>199</v>
      </c>
      <c r="D77" s="131"/>
      <c r="E77" s="132">
        <v>53062200</v>
      </c>
      <c r="F77" s="133">
        <v>2032</v>
      </c>
      <c r="G77" s="133">
        <v>2039</v>
      </c>
      <c r="H77" s="133">
        <v>2031</v>
      </c>
      <c r="I77" s="134" t="s">
        <v>193</v>
      </c>
      <c r="J77" s="134"/>
      <c r="K77" s="128"/>
      <c r="L77" s="135">
        <v>0</v>
      </c>
      <c r="M77" s="135">
        <v>0</v>
      </c>
      <c r="N77" s="135">
        <v>0</v>
      </c>
      <c r="O77" s="135">
        <v>29022807.51498127</v>
      </c>
      <c r="P77" s="135">
        <v>24039392.485018726</v>
      </c>
      <c r="Q77" s="135">
        <v>0</v>
      </c>
      <c r="R77" s="135">
        <v>0</v>
      </c>
      <c r="S77" s="135">
        <v>0</v>
      </c>
      <c r="T77" s="135">
        <v>0</v>
      </c>
      <c r="U77" s="135">
        <v>0</v>
      </c>
      <c r="V77" s="135"/>
      <c r="W77" s="135"/>
      <c r="X77" s="135"/>
      <c r="Y77" s="135"/>
      <c r="Z77" s="135"/>
      <c r="AA77" s="135"/>
      <c r="AB77" s="135"/>
      <c r="AC77" s="135"/>
      <c r="AD77" s="135"/>
      <c r="AE77" s="135"/>
      <c r="AF77" s="135"/>
      <c r="AG77" s="135"/>
      <c r="AH77" s="135"/>
      <c r="AI77" s="135"/>
      <c r="AJ77" s="135"/>
      <c r="AK77" s="135"/>
      <c r="AL77" s="135"/>
      <c r="AM77" s="135"/>
      <c r="AN77" s="135"/>
      <c r="AO77" s="135"/>
    </row>
    <row r="78" spans="1:41" x14ac:dyDescent="0.2">
      <c r="A78" s="114"/>
      <c r="B78" s="129" t="s">
        <v>27</v>
      </c>
      <c r="C78" s="130" t="s">
        <v>200</v>
      </c>
      <c r="D78" s="131"/>
      <c r="E78" s="132">
        <v>12452000</v>
      </c>
      <c r="F78" s="133">
        <v>2032</v>
      </c>
      <c r="G78" s="133">
        <v>2039</v>
      </c>
      <c r="H78" s="133">
        <v>2031</v>
      </c>
      <c r="I78" s="134">
        <v>50</v>
      </c>
      <c r="J78" s="134"/>
      <c r="K78" s="128"/>
      <c r="L78" s="135">
        <v>0</v>
      </c>
      <c r="M78" s="135">
        <v>0</v>
      </c>
      <c r="N78" s="135">
        <v>0</v>
      </c>
      <c r="O78" s="135">
        <v>0</v>
      </c>
      <c r="P78" s="135">
        <v>7567201.8140589576</v>
      </c>
      <c r="Q78" s="135">
        <v>4884798.1859410433</v>
      </c>
      <c r="R78" s="135">
        <v>0</v>
      </c>
      <c r="S78" s="135">
        <v>0</v>
      </c>
      <c r="T78" s="135">
        <v>0</v>
      </c>
      <c r="U78" s="135">
        <v>0</v>
      </c>
      <c r="V78" s="135"/>
      <c r="W78" s="135"/>
      <c r="X78" s="135"/>
      <c r="Y78" s="135"/>
      <c r="Z78" s="135"/>
      <c r="AA78" s="135"/>
      <c r="AB78" s="135"/>
      <c r="AC78" s="135"/>
      <c r="AD78" s="135"/>
      <c r="AE78" s="135"/>
      <c r="AF78" s="135"/>
      <c r="AG78" s="135"/>
      <c r="AH78" s="135"/>
      <c r="AI78" s="135"/>
      <c r="AJ78" s="135"/>
      <c r="AK78" s="135"/>
      <c r="AL78" s="135"/>
      <c r="AM78" s="135"/>
      <c r="AN78" s="135"/>
      <c r="AO78" s="135"/>
    </row>
    <row r="79" spans="1:41" x14ac:dyDescent="0.2">
      <c r="A79" s="114"/>
      <c r="B79" s="129" t="s">
        <v>27</v>
      </c>
      <c r="C79" s="130" t="s">
        <v>201</v>
      </c>
      <c r="D79" s="131"/>
      <c r="E79" s="132">
        <v>36760000.000000007</v>
      </c>
      <c r="F79" s="133">
        <v>2032</v>
      </c>
      <c r="G79" s="133">
        <v>2039</v>
      </c>
      <c r="H79" s="133">
        <v>2031</v>
      </c>
      <c r="I79" s="134">
        <v>40</v>
      </c>
      <c r="J79" s="134" t="s">
        <v>72</v>
      </c>
      <c r="K79" s="128"/>
      <c r="L79" s="135">
        <v>0</v>
      </c>
      <c r="M79" s="135">
        <v>367600.00000000006</v>
      </c>
      <c r="N79" s="135">
        <v>6249200.0000000019</v>
      </c>
      <c r="O79" s="135">
        <v>20953200.000000004</v>
      </c>
      <c r="P79" s="135">
        <v>8822400.0000000019</v>
      </c>
      <c r="Q79" s="135">
        <v>367600.00000000006</v>
      </c>
      <c r="R79" s="135">
        <v>0</v>
      </c>
      <c r="S79" s="135">
        <v>0</v>
      </c>
      <c r="T79" s="135">
        <v>0</v>
      </c>
      <c r="U79" s="135">
        <v>0</v>
      </c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5"/>
      <c r="AI79" s="135"/>
      <c r="AJ79" s="135"/>
      <c r="AK79" s="135"/>
      <c r="AL79" s="135"/>
      <c r="AM79" s="135"/>
      <c r="AN79" s="135"/>
      <c r="AO79" s="135"/>
    </row>
    <row r="80" spans="1:41" x14ac:dyDescent="0.2">
      <c r="A80" s="114"/>
      <c r="B80" s="129" t="s">
        <v>27</v>
      </c>
      <c r="C80" s="130" t="s">
        <v>202</v>
      </c>
      <c r="D80" s="131"/>
      <c r="E80" s="132">
        <v>262100000.00000006</v>
      </c>
      <c r="F80" s="133">
        <v>2032</v>
      </c>
      <c r="G80" s="133">
        <v>2039</v>
      </c>
      <c r="H80" s="133">
        <v>2031</v>
      </c>
      <c r="I80" s="134">
        <v>50</v>
      </c>
      <c r="J80" s="134" t="s">
        <v>72</v>
      </c>
      <c r="K80" s="128"/>
      <c r="L80" s="135">
        <v>0</v>
      </c>
      <c r="M80" s="135">
        <v>2621000.0000000005</v>
      </c>
      <c r="N80" s="135">
        <v>52420000.000000007</v>
      </c>
      <c r="O80" s="135">
        <v>133671000.00000001</v>
      </c>
      <c r="P80" s="135">
        <v>70767000.000000015</v>
      </c>
      <c r="Q80" s="135">
        <v>2621000.0000000005</v>
      </c>
      <c r="R80" s="135">
        <v>0</v>
      </c>
      <c r="S80" s="135">
        <v>0</v>
      </c>
      <c r="T80" s="135">
        <v>0</v>
      </c>
      <c r="U80" s="135">
        <v>0</v>
      </c>
      <c r="V80" s="135"/>
      <c r="W80" s="135"/>
      <c r="X80" s="135"/>
      <c r="Y80" s="135"/>
      <c r="Z80" s="135"/>
      <c r="AA80" s="135"/>
      <c r="AB80" s="135"/>
      <c r="AC80" s="135"/>
      <c r="AD80" s="135"/>
      <c r="AE80" s="135"/>
      <c r="AF80" s="135"/>
      <c r="AG80" s="135"/>
      <c r="AH80" s="135"/>
      <c r="AI80" s="135"/>
      <c r="AJ80" s="135"/>
      <c r="AK80" s="135"/>
      <c r="AL80" s="135"/>
      <c r="AM80" s="135"/>
      <c r="AN80" s="135"/>
      <c r="AO80" s="135"/>
    </row>
    <row r="81" spans="1:70" x14ac:dyDescent="0.2">
      <c r="A81" s="114"/>
      <c r="B81" s="129" t="s">
        <v>27</v>
      </c>
      <c r="C81" s="130" t="s">
        <v>203</v>
      </c>
      <c r="D81" s="131"/>
      <c r="E81" s="132">
        <v>0</v>
      </c>
      <c r="F81" s="133">
        <v>2032</v>
      </c>
      <c r="G81" s="133">
        <v>2039</v>
      </c>
      <c r="H81" s="133">
        <v>2031</v>
      </c>
      <c r="I81" s="134">
        <v>40</v>
      </c>
      <c r="J81" s="134" t="s">
        <v>72</v>
      </c>
      <c r="K81" s="128"/>
      <c r="L81" s="135">
        <v>0</v>
      </c>
      <c r="M81" s="135">
        <v>0</v>
      </c>
      <c r="N81" s="135">
        <v>0</v>
      </c>
      <c r="O81" s="135">
        <v>0</v>
      </c>
      <c r="P81" s="135">
        <v>0</v>
      </c>
      <c r="Q81" s="135">
        <v>0</v>
      </c>
      <c r="R81" s="135">
        <v>0</v>
      </c>
      <c r="S81" s="135">
        <v>0</v>
      </c>
      <c r="T81" s="135">
        <v>0</v>
      </c>
      <c r="U81" s="135">
        <v>0</v>
      </c>
      <c r="V81" s="135"/>
      <c r="W81" s="135"/>
      <c r="X81" s="135"/>
      <c r="Y81" s="135"/>
      <c r="Z81" s="135"/>
      <c r="AA81" s="135"/>
      <c r="AB81" s="135"/>
      <c r="AC81" s="135"/>
      <c r="AD81" s="135"/>
      <c r="AE81" s="135"/>
      <c r="AF81" s="135"/>
      <c r="AG81" s="135"/>
      <c r="AH81" s="135"/>
      <c r="AI81" s="135"/>
      <c r="AJ81" s="135"/>
      <c r="AK81" s="135"/>
      <c r="AL81" s="135"/>
      <c r="AM81" s="135"/>
      <c r="AN81" s="135"/>
      <c r="AO81" s="135"/>
    </row>
    <row r="82" spans="1:70" x14ac:dyDescent="0.2">
      <c r="A82" s="114"/>
      <c r="B82" s="129" t="s">
        <v>27</v>
      </c>
      <c r="C82" s="130" t="s">
        <v>204</v>
      </c>
      <c r="D82" s="131"/>
      <c r="E82" s="132">
        <v>15900000.000000004</v>
      </c>
      <c r="F82" s="133">
        <v>2032</v>
      </c>
      <c r="G82" s="133">
        <v>2039</v>
      </c>
      <c r="H82" s="133">
        <v>2031</v>
      </c>
      <c r="I82" s="134" t="s">
        <v>193</v>
      </c>
      <c r="J82" s="134"/>
      <c r="K82" s="128"/>
      <c r="L82" s="135">
        <v>0</v>
      </c>
      <c r="M82" s="135">
        <v>8696636.0137386378</v>
      </c>
      <c r="N82" s="135">
        <v>7203363.9862613659</v>
      </c>
      <c r="O82" s="135">
        <v>0</v>
      </c>
      <c r="P82" s="135">
        <v>0</v>
      </c>
      <c r="Q82" s="135">
        <v>0</v>
      </c>
      <c r="R82" s="135">
        <v>0</v>
      </c>
      <c r="S82" s="135">
        <v>0</v>
      </c>
      <c r="T82" s="135">
        <v>0</v>
      </c>
      <c r="U82" s="135">
        <v>0</v>
      </c>
      <c r="V82" s="135"/>
      <c r="W82" s="135"/>
      <c r="X82" s="135"/>
      <c r="Y82" s="135"/>
      <c r="Z82" s="135"/>
      <c r="AA82" s="135"/>
      <c r="AB82" s="135"/>
      <c r="AC82" s="135"/>
      <c r="AD82" s="135"/>
      <c r="AE82" s="135"/>
      <c r="AF82" s="135"/>
      <c r="AG82" s="135"/>
      <c r="AH82" s="135"/>
      <c r="AI82" s="135"/>
      <c r="AJ82" s="135"/>
      <c r="AK82" s="135"/>
      <c r="AL82" s="135"/>
      <c r="AM82" s="135"/>
      <c r="AN82" s="135"/>
      <c r="AO82" s="135"/>
    </row>
    <row r="83" spans="1:70" x14ac:dyDescent="0.2">
      <c r="A83" s="114"/>
      <c r="B83" s="129" t="s">
        <v>27</v>
      </c>
      <c r="C83" s="130" t="s">
        <v>205</v>
      </c>
      <c r="D83" s="131"/>
      <c r="E83" s="132">
        <v>0</v>
      </c>
      <c r="F83" s="133">
        <v>2032</v>
      </c>
      <c r="G83" s="133">
        <v>2039</v>
      </c>
      <c r="H83" s="133">
        <v>2031</v>
      </c>
      <c r="I83" s="134">
        <v>50</v>
      </c>
      <c r="J83" s="134"/>
      <c r="K83" s="128"/>
      <c r="L83" s="135">
        <v>0</v>
      </c>
      <c r="M83" s="135">
        <v>0</v>
      </c>
      <c r="N83" s="135">
        <v>0</v>
      </c>
      <c r="O83" s="135">
        <v>0</v>
      </c>
      <c r="P83" s="135">
        <v>0</v>
      </c>
      <c r="Q83" s="135">
        <v>0</v>
      </c>
      <c r="R83" s="135">
        <v>0</v>
      </c>
      <c r="S83" s="135">
        <v>0</v>
      </c>
      <c r="T83" s="135">
        <v>0</v>
      </c>
      <c r="U83" s="135">
        <v>0</v>
      </c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5"/>
      <c r="AI83" s="135"/>
      <c r="AJ83" s="135"/>
      <c r="AK83" s="135"/>
      <c r="AL83" s="135"/>
      <c r="AM83" s="135"/>
      <c r="AN83" s="135"/>
      <c r="AO83" s="135"/>
    </row>
    <row r="84" spans="1:70" x14ac:dyDescent="0.2">
      <c r="A84" s="114"/>
      <c r="B84" s="129"/>
      <c r="C84" s="130"/>
      <c r="D84" s="131"/>
      <c r="E84" s="132"/>
      <c r="F84" s="133"/>
      <c r="G84" s="133"/>
      <c r="H84" s="133"/>
      <c r="I84" s="134"/>
      <c r="J84" s="134"/>
      <c r="K84" s="128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  <c r="AE84" s="135"/>
      <c r="AF84" s="135"/>
      <c r="AG84" s="135"/>
      <c r="AH84" s="135"/>
      <c r="AI84" s="135"/>
      <c r="AJ84" s="135"/>
      <c r="AK84" s="135"/>
      <c r="AL84" s="135"/>
      <c r="AM84" s="135"/>
      <c r="AN84" s="135"/>
      <c r="AO84" s="135"/>
    </row>
    <row r="85" spans="1:70" x14ac:dyDescent="0.2">
      <c r="A85" s="46"/>
      <c r="C85" s="26"/>
      <c r="L85" s="46"/>
      <c r="M85" s="46"/>
    </row>
    <row r="86" spans="1:70" ht="15.75" x14ac:dyDescent="0.25">
      <c r="B86" s="18" t="s">
        <v>134</v>
      </c>
      <c r="C86" s="3"/>
      <c r="D86" s="10">
        <v>2032</v>
      </c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</row>
    <row r="87" spans="1:70" ht="15.75" x14ac:dyDescent="0.25">
      <c r="A87"/>
      <c r="B87" s="8" t="s">
        <v>114</v>
      </c>
      <c r="C87" s="5"/>
      <c r="D87" s="6" t="s">
        <v>12</v>
      </c>
      <c r="E87" s="5">
        <v>2023</v>
      </c>
      <c r="F87" s="5">
        <v>2024</v>
      </c>
      <c r="G87" s="5">
        <v>2025</v>
      </c>
      <c r="H87" s="5">
        <v>2026</v>
      </c>
      <c r="I87" s="5">
        <v>2027</v>
      </c>
      <c r="J87" s="5">
        <v>2028</v>
      </c>
      <c r="K87" s="5">
        <v>2029</v>
      </c>
      <c r="L87" s="5">
        <v>2030</v>
      </c>
      <c r="M87" s="5">
        <v>2031</v>
      </c>
      <c r="N87" s="5">
        <v>2032</v>
      </c>
      <c r="O87" s="5">
        <v>2033</v>
      </c>
      <c r="P87" s="5">
        <v>2034</v>
      </c>
      <c r="Q87" s="5">
        <v>2035</v>
      </c>
      <c r="R87" s="5">
        <v>2036</v>
      </c>
      <c r="S87" s="5">
        <v>2037</v>
      </c>
      <c r="T87" s="5">
        <v>2038</v>
      </c>
      <c r="U87" s="5">
        <v>2039</v>
      </c>
      <c r="V87" s="5">
        <v>2040</v>
      </c>
      <c r="W87" s="5">
        <v>2041</v>
      </c>
      <c r="X87" s="5">
        <v>2042</v>
      </c>
      <c r="Y87" s="5">
        <v>2043</v>
      </c>
      <c r="Z87" s="5">
        <v>2044</v>
      </c>
      <c r="AA87" s="5">
        <v>2045</v>
      </c>
      <c r="AB87" s="5">
        <v>2046</v>
      </c>
      <c r="AC87" s="5">
        <v>2047</v>
      </c>
      <c r="AD87" s="5">
        <v>2048</v>
      </c>
      <c r="AE87" s="5">
        <v>2049</v>
      </c>
      <c r="AF87" s="5">
        <v>2050</v>
      </c>
      <c r="AG87" s="5">
        <v>2051</v>
      </c>
      <c r="AH87" s="5">
        <v>2052</v>
      </c>
      <c r="AI87" s="5">
        <v>2053</v>
      </c>
      <c r="AJ87" s="5">
        <v>2054</v>
      </c>
      <c r="AK87" s="5">
        <v>2055</v>
      </c>
      <c r="AL87" s="5">
        <v>2056</v>
      </c>
      <c r="AM87" s="5">
        <v>2057</v>
      </c>
      <c r="AN87" s="5">
        <v>2058</v>
      </c>
      <c r="AO87" s="5">
        <v>2059</v>
      </c>
      <c r="AP87" s="5">
        <v>2060</v>
      </c>
      <c r="AQ87" s="5">
        <v>2061</v>
      </c>
      <c r="AR87" s="5">
        <v>2062</v>
      </c>
      <c r="AS87" s="5">
        <v>2063</v>
      </c>
      <c r="AT87" s="5">
        <v>2064</v>
      </c>
      <c r="AU87" s="5">
        <v>2065</v>
      </c>
      <c r="AV87" s="5">
        <v>2066</v>
      </c>
      <c r="AW87" s="5">
        <v>2067</v>
      </c>
      <c r="AX87" s="5">
        <v>2068</v>
      </c>
      <c r="AY87" s="5">
        <v>2069</v>
      </c>
      <c r="AZ87" s="5">
        <v>2070</v>
      </c>
      <c r="BA87" s="5">
        <v>2071</v>
      </c>
      <c r="BB87" s="5">
        <v>2072</v>
      </c>
      <c r="BC87" s="5">
        <v>2073</v>
      </c>
      <c r="BD87" s="5">
        <v>2074</v>
      </c>
      <c r="BE87" s="5">
        <v>2075</v>
      </c>
      <c r="BF87" s="5">
        <v>2076</v>
      </c>
      <c r="BG87" s="5">
        <v>2077</v>
      </c>
      <c r="BH87" s="5">
        <v>2078</v>
      </c>
      <c r="BI87" s="5">
        <v>2079</v>
      </c>
      <c r="BJ87" s="5">
        <v>2080</v>
      </c>
      <c r="BK87" s="5">
        <v>2081</v>
      </c>
      <c r="BL87" s="5">
        <v>2082</v>
      </c>
      <c r="BM87" s="5">
        <v>2083</v>
      </c>
      <c r="BN87" s="5">
        <v>2084</v>
      </c>
      <c r="BO87" s="5">
        <v>2085</v>
      </c>
      <c r="BP87" s="5">
        <v>2086</v>
      </c>
      <c r="BQ87" s="5">
        <v>2087</v>
      </c>
      <c r="BR87" s="5">
        <v>2088</v>
      </c>
    </row>
    <row r="88" spans="1:70" x14ac:dyDescent="0.2">
      <c r="A88"/>
      <c r="B88" s="14" t="s">
        <v>117</v>
      </c>
      <c r="C88" s="1"/>
      <c r="D88" s="11" t="s">
        <v>206</v>
      </c>
      <c r="E88" s="132">
        <v>0</v>
      </c>
      <c r="F88" s="132">
        <v>0</v>
      </c>
      <c r="G88" s="132">
        <v>0</v>
      </c>
      <c r="H88" s="132">
        <v>0</v>
      </c>
      <c r="I88" s="132">
        <v>0</v>
      </c>
      <c r="J88" s="132">
        <v>0</v>
      </c>
      <c r="K88" s="132">
        <v>0</v>
      </c>
      <c r="L88" s="132">
        <v>0</v>
      </c>
      <c r="M88" s="132">
        <v>0</v>
      </c>
      <c r="N88" s="132">
        <v>0</v>
      </c>
      <c r="O88" s="132">
        <v>0</v>
      </c>
      <c r="P88" s="132">
        <v>0</v>
      </c>
      <c r="Q88" s="132">
        <v>0</v>
      </c>
      <c r="R88" s="132">
        <v>0</v>
      </c>
      <c r="S88" s="132">
        <v>0</v>
      </c>
      <c r="T88" s="132">
        <v>0</v>
      </c>
      <c r="U88" s="132">
        <v>0</v>
      </c>
      <c r="V88" s="132">
        <v>0</v>
      </c>
      <c r="W88" s="132">
        <v>0</v>
      </c>
      <c r="X88" s="132">
        <v>0</v>
      </c>
      <c r="Y88" s="132">
        <v>0</v>
      </c>
      <c r="Z88" s="132">
        <v>0</v>
      </c>
      <c r="AA88" s="132">
        <v>0</v>
      </c>
      <c r="AB88" s="132">
        <v>0</v>
      </c>
      <c r="AC88" s="132">
        <v>0</v>
      </c>
      <c r="AD88" s="132">
        <v>0</v>
      </c>
      <c r="AE88" s="132">
        <v>0</v>
      </c>
      <c r="AF88" s="132">
        <v>0</v>
      </c>
      <c r="AG88" s="170">
        <v>0</v>
      </c>
      <c r="AH88" s="170">
        <v>0</v>
      </c>
      <c r="AI88" s="170">
        <v>0</v>
      </c>
      <c r="AJ88" s="170">
        <v>0</v>
      </c>
      <c r="AK88" s="170">
        <v>0</v>
      </c>
      <c r="AL88" s="170">
        <v>0</v>
      </c>
      <c r="AM88" s="170">
        <v>0</v>
      </c>
      <c r="AN88" s="170">
        <v>0</v>
      </c>
      <c r="AO88" s="170">
        <v>0</v>
      </c>
      <c r="AP88" s="170">
        <v>0</v>
      </c>
      <c r="AQ88" s="170">
        <v>0</v>
      </c>
      <c r="AR88" s="170">
        <v>0</v>
      </c>
      <c r="AS88" s="170">
        <v>0</v>
      </c>
      <c r="AT88" s="170">
        <v>0</v>
      </c>
      <c r="AU88" s="170">
        <v>0</v>
      </c>
      <c r="AV88" s="170">
        <v>0</v>
      </c>
      <c r="AW88" s="170">
        <v>0</v>
      </c>
      <c r="AX88" s="170">
        <v>0</v>
      </c>
      <c r="AY88" s="170">
        <v>0</v>
      </c>
      <c r="AZ88" s="170">
        <v>0</v>
      </c>
      <c r="BA88" s="170">
        <v>0</v>
      </c>
      <c r="BB88" s="170">
        <v>0</v>
      </c>
      <c r="BC88" s="170">
        <v>0</v>
      </c>
      <c r="BD88" s="170">
        <v>0</v>
      </c>
      <c r="BE88" s="170">
        <v>0</v>
      </c>
      <c r="BF88" s="170">
        <v>0</v>
      </c>
      <c r="BG88" s="170">
        <v>0</v>
      </c>
      <c r="BH88" s="170">
        <v>0</v>
      </c>
      <c r="BI88" s="170">
        <v>0</v>
      </c>
      <c r="BJ88" s="170">
        <v>0</v>
      </c>
      <c r="BK88" s="170">
        <v>0</v>
      </c>
      <c r="BL88" s="170">
        <v>0</v>
      </c>
      <c r="BM88" s="170">
        <v>0</v>
      </c>
      <c r="BN88" s="170">
        <v>0</v>
      </c>
      <c r="BO88" s="170">
        <v>0</v>
      </c>
      <c r="BP88" s="170">
        <v>0</v>
      </c>
      <c r="BQ88" s="170">
        <v>0</v>
      </c>
      <c r="BR88" s="170">
        <v>0</v>
      </c>
    </row>
    <row r="89" spans="1:70" x14ac:dyDescent="0.2">
      <c r="A89"/>
      <c r="B89" s="14" t="s">
        <v>37</v>
      </c>
      <c r="C89" s="52" t="s">
        <v>119</v>
      </c>
      <c r="D89" s="11" t="s">
        <v>206</v>
      </c>
      <c r="E89" s="132">
        <v>0</v>
      </c>
      <c r="F89" s="132">
        <v>0</v>
      </c>
      <c r="G89" s="132">
        <v>0</v>
      </c>
      <c r="H89" s="132">
        <v>0</v>
      </c>
      <c r="I89" s="132">
        <v>0</v>
      </c>
      <c r="J89" s="132">
        <v>0</v>
      </c>
      <c r="K89" s="132">
        <v>0</v>
      </c>
      <c r="L89" s="132">
        <v>0</v>
      </c>
      <c r="M89" s="132">
        <v>0</v>
      </c>
      <c r="N89" s="132">
        <v>36700259.791368298</v>
      </c>
      <c r="O89" s="132">
        <v>36700259.791368298</v>
      </c>
      <c r="P89" s="132">
        <v>36700259.791368298</v>
      </c>
      <c r="Q89" s="132">
        <v>36700259.791368298</v>
      </c>
      <c r="R89" s="132">
        <v>36700259.791368298</v>
      </c>
      <c r="S89" s="132">
        <v>36700259.791368298</v>
      </c>
      <c r="T89" s="132">
        <v>36700259.791368298</v>
      </c>
      <c r="U89" s="132">
        <v>36700259.791368298</v>
      </c>
      <c r="V89" s="132">
        <v>36700259.791368298</v>
      </c>
      <c r="W89" s="132">
        <v>36700259.791368298</v>
      </c>
      <c r="X89" s="132">
        <v>36700259.791368298</v>
      </c>
      <c r="Y89" s="132">
        <v>36700259.791368298</v>
      </c>
      <c r="Z89" s="132">
        <v>36700259.791368298</v>
      </c>
      <c r="AA89" s="132">
        <v>36700259.791368298</v>
      </c>
      <c r="AB89" s="132">
        <v>36700259.791368298</v>
      </c>
      <c r="AC89" s="132">
        <v>36700259.791368298</v>
      </c>
      <c r="AD89" s="132">
        <v>36700259.791368298</v>
      </c>
      <c r="AE89" s="132">
        <v>36700259.791368298</v>
      </c>
      <c r="AF89" s="132">
        <v>36700259.791368298</v>
      </c>
      <c r="AG89" s="170">
        <v>36700259.791368298</v>
      </c>
      <c r="AH89" s="170">
        <v>36700259.791368298</v>
      </c>
      <c r="AI89" s="170">
        <v>36700259.791368298</v>
      </c>
      <c r="AJ89" s="170">
        <v>36700259.791368298</v>
      </c>
      <c r="AK89" s="170">
        <v>36700259.791368298</v>
      </c>
      <c r="AL89" s="170">
        <v>36700259.791368298</v>
      </c>
      <c r="AM89" s="170">
        <v>36700259.791368298</v>
      </c>
      <c r="AN89" s="170">
        <v>36700259.791368298</v>
      </c>
      <c r="AO89" s="170">
        <v>36700259.791368298</v>
      </c>
      <c r="AP89" s="170">
        <v>36700259.791368298</v>
      </c>
      <c r="AQ89" s="170">
        <v>36700259.791368298</v>
      </c>
      <c r="AR89" s="170">
        <v>36700259.791368298</v>
      </c>
      <c r="AS89" s="170">
        <v>36700259.791368298</v>
      </c>
      <c r="AT89" s="170">
        <v>36700259.791368298</v>
      </c>
      <c r="AU89" s="170">
        <v>36700259.791368298</v>
      </c>
      <c r="AV89" s="170">
        <v>36700259.791368298</v>
      </c>
      <c r="AW89" s="170">
        <v>36700259.791368298</v>
      </c>
      <c r="AX89" s="170">
        <v>36700259.791368298</v>
      </c>
      <c r="AY89" s="170">
        <v>36700259.791368298</v>
      </c>
      <c r="AZ89" s="170">
        <v>36700259.791368298</v>
      </c>
      <c r="BA89" s="170">
        <v>36700259.791368298</v>
      </c>
      <c r="BB89" s="170">
        <v>36700259.791368298</v>
      </c>
      <c r="BC89" s="170">
        <v>36700259.791368298</v>
      </c>
      <c r="BD89" s="170">
        <v>36700259.791368298</v>
      </c>
      <c r="BE89" s="170">
        <v>36700259.791368298</v>
      </c>
      <c r="BF89" s="170">
        <v>36700259.791368298</v>
      </c>
      <c r="BG89" s="170">
        <v>36700259.791368298</v>
      </c>
      <c r="BH89" s="170">
        <v>36700259.791368298</v>
      </c>
      <c r="BI89" s="170">
        <v>36700259.791368298</v>
      </c>
      <c r="BJ89" s="170">
        <v>36700259.791368298</v>
      </c>
      <c r="BK89" s="170">
        <v>36700259.791368298</v>
      </c>
      <c r="BL89" s="170">
        <v>36700259.791368298</v>
      </c>
      <c r="BM89" s="170">
        <v>36700259.791368298</v>
      </c>
      <c r="BN89" s="170">
        <v>36700259.791368298</v>
      </c>
      <c r="BO89" s="170">
        <v>36700259.791368298</v>
      </c>
      <c r="BP89" s="170">
        <v>36700259.791368298</v>
      </c>
      <c r="BQ89" s="170">
        <v>36700259.791368298</v>
      </c>
      <c r="BR89" s="170">
        <v>36700259.791368298</v>
      </c>
    </row>
    <row r="90" spans="1:70" x14ac:dyDescent="0.2">
      <c r="A90"/>
      <c r="B90" s="14" t="s">
        <v>38</v>
      </c>
      <c r="C90" s="52" t="s">
        <v>120</v>
      </c>
      <c r="D90" s="11" t="s">
        <v>206</v>
      </c>
      <c r="E90" s="132">
        <v>0</v>
      </c>
      <c r="F90" s="132">
        <v>0</v>
      </c>
      <c r="G90" s="132">
        <v>0</v>
      </c>
      <c r="H90" s="132">
        <v>0</v>
      </c>
      <c r="I90" s="132">
        <v>0</v>
      </c>
      <c r="J90" s="132">
        <v>0</v>
      </c>
      <c r="K90" s="132">
        <v>0</v>
      </c>
      <c r="L90" s="132">
        <v>0</v>
      </c>
      <c r="M90" s="132">
        <v>0</v>
      </c>
      <c r="N90" s="132">
        <v>37654689.575297311</v>
      </c>
      <c r="O90" s="132">
        <v>37654689.575297311</v>
      </c>
      <c r="P90" s="132">
        <v>37654689.575297311</v>
      </c>
      <c r="Q90" s="132">
        <v>37654689.575297311</v>
      </c>
      <c r="R90" s="132">
        <v>37654689.575297311</v>
      </c>
      <c r="S90" s="132">
        <v>37654689.575297311</v>
      </c>
      <c r="T90" s="132">
        <v>37654689.575297311</v>
      </c>
      <c r="U90" s="132">
        <v>37654689.575297311</v>
      </c>
      <c r="V90" s="132">
        <v>37654689.575297311</v>
      </c>
      <c r="W90" s="132">
        <v>37654689.575297311</v>
      </c>
      <c r="X90" s="132">
        <v>37654689.575297311</v>
      </c>
      <c r="Y90" s="132">
        <v>37654689.575297311</v>
      </c>
      <c r="Z90" s="132">
        <v>37654689.575297311</v>
      </c>
      <c r="AA90" s="132">
        <v>37654689.575297311</v>
      </c>
      <c r="AB90" s="132">
        <v>37654689.575297311</v>
      </c>
      <c r="AC90" s="132">
        <v>37654689.575297311</v>
      </c>
      <c r="AD90" s="132">
        <v>37654689.575297311</v>
      </c>
      <c r="AE90" s="132">
        <v>37654689.575297311</v>
      </c>
      <c r="AF90" s="132">
        <v>37654689.575297311</v>
      </c>
      <c r="AG90" s="170">
        <v>37654689.575297311</v>
      </c>
      <c r="AH90" s="170">
        <v>37654689.575297311</v>
      </c>
      <c r="AI90" s="170">
        <v>37654689.575297311</v>
      </c>
      <c r="AJ90" s="170">
        <v>37654689.575297311</v>
      </c>
      <c r="AK90" s="170">
        <v>37654689.575297311</v>
      </c>
      <c r="AL90" s="170">
        <v>37654689.575297311</v>
      </c>
      <c r="AM90" s="170">
        <v>37654689.575297311</v>
      </c>
      <c r="AN90" s="170">
        <v>37654689.575297311</v>
      </c>
      <c r="AO90" s="170">
        <v>37654689.575297311</v>
      </c>
      <c r="AP90" s="170">
        <v>37654689.575297311</v>
      </c>
      <c r="AQ90" s="170">
        <v>37654689.575297311</v>
      </c>
      <c r="AR90" s="170">
        <v>37654689.575297311</v>
      </c>
      <c r="AS90" s="170">
        <v>37654689.575297311</v>
      </c>
      <c r="AT90" s="170">
        <v>37654689.575297311</v>
      </c>
      <c r="AU90" s="170">
        <v>37654689.575297311</v>
      </c>
      <c r="AV90" s="170">
        <v>37654689.575297311</v>
      </c>
      <c r="AW90" s="170">
        <v>37654689.575297311</v>
      </c>
      <c r="AX90" s="170">
        <v>37654689.575297311</v>
      </c>
      <c r="AY90" s="170">
        <v>37654689.575297311</v>
      </c>
      <c r="AZ90" s="170">
        <v>37654689.575297311</v>
      </c>
      <c r="BA90" s="170">
        <v>37654689.575297311</v>
      </c>
      <c r="BB90" s="170">
        <v>37654689.575297311</v>
      </c>
      <c r="BC90" s="170">
        <v>37654689.575297311</v>
      </c>
      <c r="BD90" s="170">
        <v>37654689.575297311</v>
      </c>
      <c r="BE90" s="170">
        <v>37654689.575297311</v>
      </c>
      <c r="BF90" s="170">
        <v>37654689.575297311</v>
      </c>
      <c r="BG90" s="170">
        <v>37654689.575297311</v>
      </c>
      <c r="BH90" s="170">
        <v>37654689.575297311</v>
      </c>
      <c r="BI90" s="170">
        <v>37654689.575297311</v>
      </c>
      <c r="BJ90" s="170">
        <v>37654689.575297311</v>
      </c>
      <c r="BK90" s="170">
        <v>37654689.575297311</v>
      </c>
      <c r="BL90" s="170">
        <v>37654689.575297311</v>
      </c>
      <c r="BM90" s="170">
        <v>37654689.575297311</v>
      </c>
      <c r="BN90" s="170">
        <v>37654689.575297311</v>
      </c>
      <c r="BO90" s="170">
        <v>37654689.575297311</v>
      </c>
      <c r="BP90" s="170">
        <v>37654689.575297311</v>
      </c>
      <c r="BQ90" s="170">
        <v>37654689.575297311</v>
      </c>
      <c r="BR90" s="170">
        <v>37654689.575297311</v>
      </c>
    </row>
    <row r="91" spans="1:70" x14ac:dyDescent="0.2">
      <c r="A91"/>
      <c r="B91" s="14" t="s">
        <v>121</v>
      </c>
      <c r="C91" s="52" t="s">
        <v>122</v>
      </c>
      <c r="D91" s="11" t="s">
        <v>206</v>
      </c>
      <c r="E91" s="132">
        <v>0</v>
      </c>
      <c r="F91" s="132">
        <v>0</v>
      </c>
      <c r="G91" s="132">
        <v>0</v>
      </c>
      <c r="H91" s="132">
        <v>0</v>
      </c>
      <c r="I91" s="132">
        <v>0</v>
      </c>
      <c r="J91" s="132">
        <v>0</v>
      </c>
      <c r="K91" s="132">
        <v>0</v>
      </c>
      <c r="L91" s="132">
        <v>0</v>
      </c>
      <c r="M91" s="132">
        <v>0</v>
      </c>
      <c r="N91" s="132">
        <v>37633981.315904737</v>
      </c>
      <c r="O91" s="132">
        <v>37633981.315904737</v>
      </c>
      <c r="P91" s="132">
        <v>37633981.315904737</v>
      </c>
      <c r="Q91" s="132">
        <v>37633981.315904737</v>
      </c>
      <c r="R91" s="132">
        <v>37633981.315904737</v>
      </c>
      <c r="S91" s="132">
        <v>37633981.315904737</v>
      </c>
      <c r="T91" s="132">
        <v>37633981.315904737</v>
      </c>
      <c r="U91" s="132">
        <v>37633981.315904737</v>
      </c>
      <c r="V91" s="132">
        <v>37633981.315904737</v>
      </c>
      <c r="W91" s="132">
        <v>37633981.315904737</v>
      </c>
      <c r="X91" s="132">
        <v>37633981.315904737</v>
      </c>
      <c r="Y91" s="132">
        <v>37633981.315904737</v>
      </c>
      <c r="Z91" s="132">
        <v>37633981.315904737</v>
      </c>
      <c r="AA91" s="132">
        <v>37633981.315904737</v>
      </c>
      <c r="AB91" s="132">
        <v>37633981.315904737</v>
      </c>
      <c r="AC91" s="132">
        <v>37633981.315904737</v>
      </c>
      <c r="AD91" s="132">
        <v>37633981.315904737</v>
      </c>
      <c r="AE91" s="132">
        <v>37633981.315904737</v>
      </c>
      <c r="AF91" s="132">
        <v>37633981.315904737</v>
      </c>
    </row>
    <row r="92" spans="1:70" x14ac:dyDescent="0.2">
      <c r="A92"/>
      <c r="B92" s="14" t="s">
        <v>27</v>
      </c>
      <c r="C92" s="52" t="s">
        <v>123</v>
      </c>
      <c r="D92" s="11" t="s">
        <v>206</v>
      </c>
      <c r="E92" s="132">
        <v>0</v>
      </c>
      <c r="F92" s="132">
        <v>0</v>
      </c>
      <c r="G92" s="132">
        <v>0</v>
      </c>
      <c r="H92" s="132">
        <v>0</v>
      </c>
      <c r="I92" s="132">
        <v>0</v>
      </c>
      <c r="J92" s="132">
        <v>0</v>
      </c>
      <c r="K92" s="132">
        <v>0</v>
      </c>
      <c r="L92" s="132">
        <v>0</v>
      </c>
      <c r="M92" s="132">
        <v>0</v>
      </c>
      <c r="N92" s="132">
        <v>35950259.791368306</v>
      </c>
      <c r="O92" s="132">
        <v>35950259.791368306</v>
      </c>
      <c r="P92" s="132">
        <v>35950259.791368306</v>
      </c>
      <c r="Q92" s="132">
        <v>35950259.791368306</v>
      </c>
      <c r="R92" s="132">
        <v>35950259.791368306</v>
      </c>
      <c r="S92" s="132">
        <v>35950259.791368306</v>
      </c>
      <c r="T92" s="132">
        <v>35950259.791368306</v>
      </c>
      <c r="U92" s="132">
        <v>35950259.791368306</v>
      </c>
      <c r="V92" s="132">
        <v>35950259.791368306</v>
      </c>
      <c r="W92" s="132">
        <v>35950259.791368306</v>
      </c>
      <c r="X92" s="132">
        <v>35950259.791368306</v>
      </c>
      <c r="Y92" s="132">
        <v>35950259.791368306</v>
      </c>
      <c r="Z92" s="132">
        <v>35950259.791368306</v>
      </c>
      <c r="AA92" s="132">
        <v>35950259.791368306</v>
      </c>
      <c r="AB92" s="132">
        <v>35950259.791368306</v>
      </c>
      <c r="AC92" s="132">
        <v>35950259.791368306</v>
      </c>
      <c r="AD92" s="132">
        <v>35950259.791368306</v>
      </c>
      <c r="AE92" s="132">
        <v>35950259.791368306</v>
      </c>
      <c r="AF92" s="132">
        <v>35950259.791368306</v>
      </c>
    </row>
    <row r="93" spans="1:70" collapsed="1" x14ac:dyDescent="0.2">
      <c r="B93" s="26"/>
      <c r="D93" s="9"/>
    </row>
    <row r="94" spans="1:70" x14ac:dyDescent="0.2">
      <c r="B94" s="26"/>
      <c r="D94" s="9"/>
    </row>
    <row r="95" spans="1:70" ht="20.25" collapsed="1" x14ac:dyDescent="0.3">
      <c r="B95" s="54" t="s">
        <v>207</v>
      </c>
      <c r="C95" s="4"/>
      <c r="D95" s="37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189"/>
      <c r="AH95" s="189"/>
    </row>
    <row r="96" spans="1:70" x14ac:dyDescent="0.2">
      <c r="B96" s="26"/>
      <c r="D96" s="9"/>
    </row>
    <row r="97" spans="2:34" ht="15.75" x14ac:dyDescent="0.25">
      <c r="B97" s="18" t="s">
        <v>139</v>
      </c>
      <c r="C97" s="3"/>
      <c r="D97" s="81" t="s">
        <v>151</v>
      </c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59"/>
      <c r="AH97" s="59"/>
    </row>
    <row r="98" spans="2:34" ht="15.75" x14ac:dyDescent="0.25">
      <c r="B98" s="82" t="s">
        <v>32</v>
      </c>
      <c r="C98" s="83" t="s">
        <v>131</v>
      </c>
      <c r="D98" s="6" t="s">
        <v>12</v>
      </c>
      <c r="E98" s="5">
        <v>2023</v>
      </c>
      <c r="F98" s="5">
        <v>2024</v>
      </c>
      <c r="G98" s="5">
        <v>2025</v>
      </c>
      <c r="H98" s="5">
        <v>2026</v>
      </c>
      <c r="I98" s="5">
        <v>2027</v>
      </c>
      <c r="J98" s="5">
        <v>2028</v>
      </c>
      <c r="K98" s="5">
        <v>2029</v>
      </c>
      <c r="L98" s="5">
        <v>2030</v>
      </c>
      <c r="M98" s="5">
        <v>2031</v>
      </c>
      <c r="N98" s="5">
        <v>2032</v>
      </c>
      <c r="O98" s="5">
        <v>2033</v>
      </c>
      <c r="P98" s="5">
        <v>2034</v>
      </c>
      <c r="Q98" s="5">
        <v>2035</v>
      </c>
      <c r="R98" s="5">
        <v>2036</v>
      </c>
      <c r="S98" s="5">
        <v>2037</v>
      </c>
      <c r="T98" s="5">
        <v>2038</v>
      </c>
      <c r="U98" s="5">
        <v>2039</v>
      </c>
      <c r="V98" s="5">
        <v>2040</v>
      </c>
      <c r="W98" s="5">
        <v>2041</v>
      </c>
      <c r="X98" s="5">
        <v>2042</v>
      </c>
      <c r="Y98" s="5">
        <v>2043</v>
      </c>
      <c r="Z98" s="5">
        <v>2044</v>
      </c>
      <c r="AA98" s="5">
        <v>2045</v>
      </c>
      <c r="AB98" s="5">
        <v>2046</v>
      </c>
      <c r="AC98" s="5">
        <v>2047</v>
      </c>
      <c r="AD98" s="5">
        <v>2048</v>
      </c>
      <c r="AE98" s="5">
        <v>2049</v>
      </c>
      <c r="AF98" s="5">
        <v>2050</v>
      </c>
      <c r="AG98" s="60"/>
      <c r="AH98" s="60"/>
    </row>
    <row r="99" spans="2:34" x14ac:dyDescent="0.2">
      <c r="B99" s="14" t="s">
        <v>117</v>
      </c>
      <c r="C99" s="1"/>
      <c r="D99" s="11" t="s">
        <v>206</v>
      </c>
      <c r="E99" s="35"/>
      <c r="F99" s="35">
        <v>51770147.44285547</v>
      </c>
      <c r="G99" s="35">
        <v>50532407.322401538</v>
      </c>
      <c r="H99" s="35">
        <v>102811854.98671123</v>
      </c>
      <c r="I99" s="35">
        <v>17434783.111009289</v>
      </c>
      <c r="J99" s="35">
        <v>89.866601309778957</v>
      </c>
      <c r="K99" s="35">
        <v>89268046.356734484</v>
      </c>
      <c r="L99" s="35">
        <v>99.762612721254669</v>
      </c>
      <c r="M99" s="35">
        <v>105.27640042353003</v>
      </c>
      <c r="N99" s="35">
        <v>111.3402182812696</v>
      </c>
      <c r="O99" s="35">
        <v>117.16993725729988</v>
      </c>
      <c r="P99" s="35">
        <v>123.61816858933602</v>
      </c>
      <c r="Q99" s="35">
        <v>130.44256582630186</v>
      </c>
      <c r="R99" s="35">
        <v>137.98500168924633</v>
      </c>
      <c r="S99" s="35">
        <v>145.14139702563031</v>
      </c>
      <c r="T99" s="35">
        <v>153.21242782232343</v>
      </c>
      <c r="U99" s="35">
        <v>161.56777837184313</v>
      </c>
      <c r="V99" s="35">
        <v>170.93553932687394</v>
      </c>
      <c r="W99" s="35">
        <v>179.88025319246069</v>
      </c>
      <c r="X99" s="35">
        <v>189.74769420956011</v>
      </c>
      <c r="Y99" s="35">
        <v>200.25374887925</v>
      </c>
      <c r="Z99" s="35">
        <v>211.95734449559765</v>
      </c>
      <c r="AA99" s="35">
        <v>223.00185917204595</v>
      </c>
      <c r="AB99" s="35">
        <v>235.16728125721164</v>
      </c>
      <c r="AC99" s="35">
        <v>248.21049242778574</v>
      </c>
      <c r="AD99" s="35">
        <v>262.5017809640301</v>
      </c>
      <c r="AE99" s="35">
        <v>276.23579871948323</v>
      </c>
      <c r="AF99" s="35">
        <v>291.36615410367398</v>
      </c>
      <c r="AG99" s="136"/>
      <c r="AH99" s="136"/>
    </row>
    <row r="100" spans="2:34" x14ac:dyDescent="0.2">
      <c r="B100" s="14" t="s">
        <v>37</v>
      </c>
      <c r="C100" s="52" t="s">
        <v>119</v>
      </c>
      <c r="D100" s="11" t="s">
        <v>206</v>
      </c>
      <c r="E100" s="35"/>
      <c r="F100" s="35">
        <v>51770231</v>
      </c>
      <c r="G100" s="35">
        <v>50978747</v>
      </c>
      <c r="H100" s="35">
        <v>102880288</v>
      </c>
      <c r="I100" s="35">
        <v>18067652</v>
      </c>
      <c r="J100" s="35">
        <v>189</v>
      </c>
      <c r="K100" s="35">
        <v>88162631</v>
      </c>
      <c r="L100" s="35">
        <v>210</v>
      </c>
      <c r="M100" s="35">
        <v>222</v>
      </c>
      <c r="N100" s="35">
        <v>234</v>
      </c>
      <c r="O100" s="35">
        <v>247</v>
      </c>
      <c r="P100" s="35">
        <v>260</v>
      </c>
      <c r="Q100" s="35">
        <v>275</v>
      </c>
      <c r="R100" s="35">
        <v>290</v>
      </c>
      <c r="S100" s="35">
        <v>306</v>
      </c>
      <c r="T100" s="35">
        <v>323</v>
      </c>
      <c r="U100" s="35">
        <v>340</v>
      </c>
      <c r="V100" s="35">
        <v>360</v>
      </c>
      <c r="W100" s="35">
        <v>379</v>
      </c>
      <c r="X100" s="35">
        <v>399</v>
      </c>
      <c r="Y100" s="35">
        <v>422</v>
      </c>
      <c r="Z100" s="35">
        <v>446</v>
      </c>
      <c r="AA100" s="35">
        <v>469</v>
      </c>
      <c r="AB100" s="35">
        <v>495</v>
      </c>
      <c r="AC100" s="35">
        <v>522</v>
      </c>
      <c r="AD100" s="35">
        <v>553</v>
      </c>
      <c r="AE100" s="35">
        <v>581</v>
      </c>
      <c r="AF100" s="35">
        <v>613</v>
      </c>
      <c r="AG100" s="136"/>
      <c r="AH100" s="136"/>
    </row>
    <row r="101" spans="2:34" x14ac:dyDescent="0.2">
      <c r="B101" s="14" t="s">
        <v>38</v>
      </c>
      <c r="C101" s="52" t="s">
        <v>120</v>
      </c>
      <c r="D101" s="11" t="s">
        <v>206</v>
      </c>
      <c r="E101" s="35"/>
      <c r="F101" s="35">
        <v>51770228</v>
      </c>
      <c r="G101" s="35">
        <v>50950498</v>
      </c>
      <c r="H101" s="35">
        <v>102876950</v>
      </c>
      <c r="I101" s="35">
        <v>18067665</v>
      </c>
      <c r="J101" s="35">
        <v>186</v>
      </c>
      <c r="K101" s="35">
        <v>88106955</v>
      </c>
      <c r="L101" s="35">
        <v>207</v>
      </c>
      <c r="M101" s="35">
        <v>218</v>
      </c>
      <c r="N101" s="35">
        <v>231</v>
      </c>
      <c r="O101" s="35">
        <v>243</v>
      </c>
      <c r="P101" s="35">
        <v>256</v>
      </c>
      <c r="Q101" s="35">
        <v>270</v>
      </c>
      <c r="R101" s="35">
        <v>286</v>
      </c>
      <c r="S101" s="35">
        <v>301</v>
      </c>
      <c r="T101" s="35">
        <v>317</v>
      </c>
      <c r="U101" s="35">
        <v>335</v>
      </c>
      <c r="V101" s="35">
        <v>354</v>
      </c>
      <c r="W101" s="35">
        <v>373</v>
      </c>
      <c r="X101" s="35">
        <v>393</v>
      </c>
      <c r="Y101" s="35">
        <v>415</v>
      </c>
      <c r="Z101" s="35">
        <v>439</v>
      </c>
      <c r="AA101" s="35">
        <v>462</v>
      </c>
      <c r="AB101" s="35">
        <v>487</v>
      </c>
      <c r="AC101" s="35">
        <v>514</v>
      </c>
      <c r="AD101" s="35">
        <v>544</v>
      </c>
      <c r="AE101" s="35">
        <v>572</v>
      </c>
      <c r="AF101" s="35">
        <v>604</v>
      </c>
      <c r="AG101" s="136"/>
      <c r="AH101" s="136"/>
    </row>
    <row r="102" spans="2:34" x14ac:dyDescent="0.2">
      <c r="B102" s="14" t="s">
        <v>121</v>
      </c>
      <c r="C102" s="52" t="s">
        <v>122</v>
      </c>
      <c r="D102" s="11" t="s">
        <v>206</v>
      </c>
      <c r="E102" s="35"/>
      <c r="F102" s="35">
        <v>51802204</v>
      </c>
      <c r="G102" s="35">
        <v>50950974</v>
      </c>
      <c r="H102" s="35">
        <v>102872492</v>
      </c>
      <c r="I102" s="35">
        <v>18035880</v>
      </c>
      <c r="J102" s="35">
        <v>231</v>
      </c>
      <c r="K102" s="35">
        <v>88116435</v>
      </c>
      <c r="L102" s="35">
        <v>256</v>
      </c>
      <c r="M102" s="35">
        <v>270</v>
      </c>
      <c r="N102" s="35">
        <v>286</v>
      </c>
      <c r="O102" s="35">
        <v>301</v>
      </c>
      <c r="P102" s="35">
        <v>317</v>
      </c>
      <c r="Q102" s="35">
        <v>335</v>
      </c>
      <c r="R102" s="35">
        <v>354</v>
      </c>
      <c r="S102" s="35">
        <v>372</v>
      </c>
      <c r="T102" s="35">
        <v>393</v>
      </c>
      <c r="U102" s="35">
        <v>414</v>
      </c>
      <c r="V102" s="35">
        <v>439</v>
      </c>
      <c r="W102" s="35">
        <v>461</v>
      </c>
      <c r="X102" s="35">
        <v>487</v>
      </c>
      <c r="Y102" s="35">
        <v>514</v>
      </c>
      <c r="Z102" s="35">
        <v>544</v>
      </c>
      <c r="AA102" s="35">
        <v>572</v>
      </c>
      <c r="AB102" s="35">
        <v>603</v>
      </c>
      <c r="AC102" s="35">
        <v>637</v>
      </c>
      <c r="AD102" s="35">
        <v>673</v>
      </c>
      <c r="AE102" s="35">
        <v>708</v>
      </c>
      <c r="AF102" s="35">
        <v>747</v>
      </c>
      <c r="AG102" s="136"/>
      <c r="AH102" s="136"/>
    </row>
    <row r="103" spans="2:34" x14ac:dyDescent="0.2">
      <c r="B103" s="14" t="s">
        <v>27</v>
      </c>
      <c r="C103" s="52" t="s">
        <v>123</v>
      </c>
      <c r="D103" s="11" t="s">
        <v>206</v>
      </c>
      <c r="E103" s="35"/>
      <c r="F103" s="35">
        <v>51770219.487065278</v>
      </c>
      <c r="G103" s="35">
        <v>50948623.077058926</v>
      </c>
      <c r="H103" s="35">
        <v>102877862.54410999</v>
      </c>
      <c r="I103" s="35">
        <v>18069062.748952687</v>
      </c>
      <c r="J103" s="35">
        <v>177.10808875084388</v>
      </c>
      <c r="K103" s="35">
        <v>87862759.222386628</v>
      </c>
      <c r="L103" s="35">
        <v>196.60472116423958</v>
      </c>
      <c r="M103" s="35">
        <v>207.48236489245477</v>
      </c>
      <c r="N103" s="35">
        <v>219.40239984488738</v>
      </c>
      <c r="O103" s="35">
        <v>230.89212808846352</v>
      </c>
      <c r="P103" s="35">
        <v>243.5899968840026</v>
      </c>
      <c r="Q103" s="35">
        <v>257.04609884288885</v>
      </c>
      <c r="R103" s="35">
        <v>271.84767771443438</v>
      </c>
      <c r="S103" s="35">
        <v>285.99526135054253</v>
      </c>
      <c r="T103" s="35">
        <v>301.94930381470181</v>
      </c>
      <c r="U103" s="35">
        <v>318.33493713697175</v>
      </c>
      <c r="V103" s="35">
        <v>336.80206077783924</v>
      </c>
      <c r="W103" s="35">
        <v>354.4080605858212</v>
      </c>
      <c r="X103" s="35">
        <v>373.82452663486373</v>
      </c>
      <c r="Y103" s="35">
        <v>394.52456288435587</v>
      </c>
      <c r="Z103" s="35">
        <v>417.54911179983702</v>
      </c>
      <c r="AA103" s="35">
        <v>439.29956169587132</v>
      </c>
      <c r="AB103" s="35">
        <v>463.22993724201524</v>
      </c>
      <c r="AC103" s="35">
        <v>488.93743962923531</v>
      </c>
      <c r="AD103" s="35">
        <v>517.15023458203189</v>
      </c>
      <c r="AE103" s="35">
        <v>544.16252615835583</v>
      </c>
      <c r="AF103" s="35">
        <v>574.0456023521383</v>
      </c>
      <c r="AG103" s="136"/>
      <c r="AH103" s="136"/>
    </row>
    <row r="104" spans="2:34" collapsed="1" x14ac:dyDescent="0.2">
      <c r="B104" s="26"/>
      <c r="D104" s="9"/>
    </row>
    <row r="105" spans="2:34" ht="15.75" x14ac:dyDescent="0.25">
      <c r="B105" s="82" t="s">
        <v>34</v>
      </c>
      <c r="C105" s="83" t="s">
        <v>133</v>
      </c>
      <c r="D105" s="6" t="s">
        <v>12</v>
      </c>
      <c r="E105" s="5">
        <v>2023</v>
      </c>
      <c r="F105" s="5">
        <v>2024</v>
      </c>
      <c r="G105" s="5">
        <v>2025</v>
      </c>
      <c r="H105" s="5">
        <v>2026</v>
      </c>
      <c r="I105" s="5">
        <v>2027</v>
      </c>
      <c r="J105" s="5">
        <v>2028</v>
      </c>
      <c r="K105" s="5">
        <v>2029</v>
      </c>
      <c r="L105" s="5">
        <v>2030</v>
      </c>
      <c r="M105" s="5">
        <v>2031</v>
      </c>
      <c r="N105" s="5">
        <v>2032</v>
      </c>
      <c r="O105" s="5">
        <v>2033</v>
      </c>
      <c r="P105" s="5">
        <v>2034</v>
      </c>
      <c r="Q105" s="5">
        <v>2035</v>
      </c>
      <c r="R105" s="5">
        <v>2036</v>
      </c>
      <c r="S105" s="5">
        <v>2037</v>
      </c>
      <c r="T105" s="5">
        <v>2038</v>
      </c>
      <c r="U105" s="5">
        <v>2039</v>
      </c>
      <c r="V105" s="5">
        <v>2040</v>
      </c>
      <c r="W105" s="5">
        <v>2041</v>
      </c>
      <c r="X105" s="5">
        <v>2042</v>
      </c>
      <c r="Y105" s="5">
        <v>2043</v>
      </c>
      <c r="Z105" s="5">
        <v>2044</v>
      </c>
      <c r="AA105" s="5">
        <v>2045</v>
      </c>
      <c r="AB105" s="5">
        <v>2046</v>
      </c>
      <c r="AC105" s="5">
        <v>2047</v>
      </c>
      <c r="AD105" s="5">
        <v>2048</v>
      </c>
      <c r="AE105" s="5">
        <v>2049</v>
      </c>
      <c r="AF105" s="5">
        <v>2050</v>
      </c>
      <c r="AG105" s="60"/>
      <c r="AH105" s="60"/>
    </row>
    <row r="106" spans="2:34" x14ac:dyDescent="0.2">
      <c r="B106" s="14" t="s">
        <v>117</v>
      </c>
      <c r="C106" s="1"/>
      <c r="D106" s="11" t="s">
        <v>206</v>
      </c>
      <c r="E106" s="35"/>
      <c r="F106" s="35">
        <v>17964570.276142851</v>
      </c>
      <c r="G106" s="35">
        <v>10576564.019770147</v>
      </c>
      <c r="H106" s="35">
        <v>19962570.47788794</v>
      </c>
      <c r="I106" s="35">
        <v>61.971024380192056</v>
      </c>
      <c r="J106" s="35">
        <v>19199826.662344638</v>
      </c>
      <c r="K106" s="35">
        <v>38314543.35772267</v>
      </c>
      <c r="L106" s="35">
        <v>72.772067187487607</v>
      </c>
      <c r="M106" s="35">
        <v>46123254.277832776</v>
      </c>
      <c r="N106" s="35">
        <v>81.223809518101817</v>
      </c>
      <c r="O106" s="35">
        <v>7046146.7713106358</v>
      </c>
      <c r="P106" s="35">
        <v>41692302.102125406</v>
      </c>
      <c r="Q106" s="35">
        <v>50566761.759037986</v>
      </c>
      <c r="R106" s="35">
        <v>11935181.29379789</v>
      </c>
      <c r="S106" s="35">
        <v>106.00404950906322</v>
      </c>
      <c r="T106" s="35">
        <v>174163545.85760853</v>
      </c>
      <c r="U106" s="35">
        <v>117.98108475698098</v>
      </c>
      <c r="V106" s="35">
        <v>124.81947588538384</v>
      </c>
      <c r="W106" s="35">
        <v>131.3362517214448</v>
      </c>
      <c r="X106" s="35">
        <v>138.59481404088416</v>
      </c>
      <c r="Y106" s="35">
        <v>146.1928907239398</v>
      </c>
      <c r="Z106" s="35">
        <v>154.6961583134624</v>
      </c>
      <c r="AA106" s="35">
        <v>162.77177084981247</v>
      </c>
      <c r="AB106" s="35">
        <v>171.65892724945533</v>
      </c>
      <c r="AC106" s="35">
        <v>181.16793383183514</v>
      </c>
      <c r="AD106" s="35">
        <v>191.69003686045602</v>
      </c>
      <c r="AE106" s="35">
        <v>201.6992201420031</v>
      </c>
      <c r="AF106" s="35">
        <v>212.78549705307086</v>
      </c>
      <c r="AG106" s="136"/>
      <c r="AH106" s="136"/>
    </row>
    <row r="107" spans="2:34" x14ac:dyDescent="0.2">
      <c r="B107" s="14" t="s">
        <v>37</v>
      </c>
      <c r="C107" s="52" t="s">
        <v>119</v>
      </c>
      <c r="D107" s="11" t="s">
        <v>206</v>
      </c>
      <c r="E107" s="35"/>
      <c r="F107" s="35">
        <v>17964607</v>
      </c>
      <c r="G107" s="35">
        <v>10576598</v>
      </c>
      <c r="H107" s="35">
        <v>19962608</v>
      </c>
      <c r="I107" s="35">
        <v>105</v>
      </c>
      <c r="J107" s="35">
        <v>19177606</v>
      </c>
      <c r="K107" s="35">
        <v>37357841</v>
      </c>
      <c r="L107" s="35">
        <v>123</v>
      </c>
      <c r="M107" s="35">
        <v>46208747</v>
      </c>
      <c r="N107" s="35">
        <v>138</v>
      </c>
      <c r="O107" s="35">
        <v>6798571</v>
      </c>
      <c r="P107" s="35">
        <v>36831537</v>
      </c>
      <c r="Q107" s="35">
        <v>45978685</v>
      </c>
      <c r="R107" s="35">
        <v>12159778</v>
      </c>
      <c r="S107" s="35">
        <v>180</v>
      </c>
      <c r="T107" s="35">
        <v>173304613</v>
      </c>
      <c r="U107" s="35">
        <v>200</v>
      </c>
      <c r="V107" s="35">
        <v>211</v>
      </c>
      <c r="W107" s="35">
        <v>222</v>
      </c>
      <c r="X107" s="35">
        <v>235</v>
      </c>
      <c r="Y107" s="35">
        <v>248</v>
      </c>
      <c r="Z107" s="35">
        <v>262</v>
      </c>
      <c r="AA107" s="35">
        <v>276</v>
      </c>
      <c r="AB107" s="35">
        <v>291</v>
      </c>
      <c r="AC107" s="35">
        <v>307</v>
      </c>
      <c r="AD107" s="35">
        <v>325</v>
      </c>
      <c r="AE107" s="35">
        <v>342</v>
      </c>
      <c r="AF107" s="35">
        <v>360</v>
      </c>
      <c r="AG107" s="136"/>
      <c r="AH107" s="136"/>
    </row>
    <row r="108" spans="2:34" x14ac:dyDescent="0.2">
      <c r="B108" s="14" t="s">
        <v>38</v>
      </c>
      <c r="C108" s="52" t="s">
        <v>120</v>
      </c>
      <c r="D108" s="11" t="s">
        <v>206</v>
      </c>
      <c r="E108" s="35"/>
      <c r="F108" s="35">
        <v>17964601</v>
      </c>
      <c r="G108" s="35">
        <v>10576593</v>
      </c>
      <c r="H108" s="35">
        <v>19962600</v>
      </c>
      <c r="I108" s="35">
        <v>98</v>
      </c>
      <c r="J108" s="35">
        <v>19176883</v>
      </c>
      <c r="K108" s="35">
        <v>37369077</v>
      </c>
      <c r="L108" s="35">
        <v>115</v>
      </c>
      <c r="M108" s="35">
        <v>46208958</v>
      </c>
      <c r="N108" s="35">
        <v>129</v>
      </c>
      <c r="O108" s="35">
        <v>6798463</v>
      </c>
      <c r="P108" s="35">
        <v>36842684</v>
      </c>
      <c r="Q108" s="35">
        <v>45989298</v>
      </c>
      <c r="R108" s="35">
        <v>12153400</v>
      </c>
      <c r="S108" s="35">
        <v>168</v>
      </c>
      <c r="T108" s="35">
        <v>173795289</v>
      </c>
      <c r="U108" s="35">
        <v>187</v>
      </c>
      <c r="V108" s="35">
        <v>198</v>
      </c>
      <c r="W108" s="35">
        <v>208</v>
      </c>
      <c r="X108" s="35">
        <v>220</v>
      </c>
      <c r="Y108" s="35">
        <v>232</v>
      </c>
      <c r="Z108" s="35">
        <v>245</v>
      </c>
      <c r="AA108" s="35">
        <v>258</v>
      </c>
      <c r="AB108" s="35">
        <v>272</v>
      </c>
      <c r="AC108" s="35">
        <v>287</v>
      </c>
      <c r="AD108" s="35">
        <v>304</v>
      </c>
      <c r="AE108" s="35">
        <v>320</v>
      </c>
      <c r="AF108" s="35">
        <v>337</v>
      </c>
      <c r="AG108" s="136"/>
      <c r="AH108" s="136"/>
    </row>
    <row r="109" spans="2:34" collapsed="1" x14ac:dyDescent="0.2">
      <c r="B109" s="26"/>
      <c r="D109" s="9"/>
    </row>
    <row r="110" spans="2:34" ht="15.75" x14ac:dyDescent="0.25">
      <c r="B110" s="82" t="s">
        <v>35</v>
      </c>
      <c r="C110" s="83" t="s">
        <v>135</v>
      </c>
      <c r="D110" s="6" t="s">
        <v>12</v>
      </c>
      <c r="E110" s="5">
        <v>2023</v>
      </c>
      <c r="F110" s="5">
        <v>2024</v>
      </c>
      <c r="G110" s="5">
        <v>2025</v>
      </c>
      <c r="H110" s="5">
        <v>2026</v>
      </c>
      <c r="I110" s="5">
        <v>2027</v>
      </c>
      <c r="J110" s="5">
        <v>2028</v>
      </c>
      <c r="K110" s="5">
        <v>2029</v>
      </c>
      <c r="L110" s="5">
        <v>2030</v>
      </c>
      <c r="M110" s="5">
        <v>2031</v>
      </c>
      <c r="N110" s="5">
        <v>2032</v>
      </c>
      <c r="O110" s="5">
        <v>2033</v>
      </c>
      <c r="P110" s="5">
        <v>2034</v>
      </c>
      <c r="Q110" s="5">
        <v>2035</v>
      </c>
      <c r="R110" s="5">
        <v>2036</v>
      </c>
      <c r="S110" s="5">
        <v>2037</v>
      </c>
      <c r="T110" s="5">
        <v>2038</v>
      </c>
      <c r="U110" s="5">
        <v>2039</v>
      </c>
      <c r="V110" s="5">
        <v>2040</v>
      </c>
      <c r="W110" s="5">
        <v>2041</v>
      </c>
      <c r="X110" s="5">
        <v>2042</v>
      </c>
      <c r="Y110" s="5">
        <v>2043</v>
      </c>
      <c r="Z110" s="5">
        <v>2044</v>
      </c>
      <c r="AA110" s="5">
        <v>2045</v>
      </c>
      <c r="AB110" s="5">
        <v>2046</v>
      </c>
      <c r="AC110" s="5">
        <v>2047</v>
      </c>
      <c r="AD110" s="5">
        <v>2048</v>
      </c>
      <c r="AE110" s="5">
        <v>2049</v>
      </c>
      <c r="AF110" s="5">
        <v>2050</v>
      </c>
      <c r="AG110" s="60"/>
      <c r="AH110" s="60"/>
    </row>
    <row r="111" spans="2:34" x14ac:dyDescent="0.2">
      <c r="B111" s="14" t="s">
        <v>117</v>
      </c>
      <c r="C111" s="1"/>
      <c r="D111" s="11" t="s">
        <v>206</v>
      </c>
      <c r="E111" s="35"/>
      <c r="F111" s="35">
        <v>55562647.10253901</v>
      </c>
      <c r="G111" s="35">
        <v>26323155.13189362</v>
      </c>
      <c r="H111" s="35">
        <v>15794439.635682879</v>
      </c>
      <c r="I111" s="35">
        <v>53193667.391871281</v>
      </c>
      <c r="J111" s="35">
        <v>58.030418947022916</v>
      </c>
      <c r="K111" s="35">
        <v>51779562.402642109</v>
      </c>
      <c r="L111" s="35">
        <v>64.408499390910464</v>
      </c>
      <c r="M111" s="35">
        <v>67.974425659329327</v>
      </c>
      <c r="N111" s="35">
        <v>71.878649924031635</v>
      </c>
      <c r="O111" s="35">
        <v>75.621378536414369</v>
      </c>
      <c r="P111" s="35">
        <v>79.785229012562553</v>
      </c>
      <c r="Q111" s="35">
        <v>84.184554444053816</v>
      </c>
      <c r="R111" s="35">
        <v>89.071471882745627</v>
      </c>
      <c r="S111" s="35">
        <v>93.6721606312082</v>
      </c>
      <c r="T111" s="35">
        <v>98.869969095946814</v>
      </c>
      <c r="U111" s="35">
        <v>104.27394569274877</v>
      </c>
      <c r="V111" s="35">
        <v>110.3225336303091</v>
      </c>
      <c r="W111" s="35">
        <v>116.04447611808013</v>
      </c>
      <c r="X111" s="35">
        <v>122.44597349574484</v>
      </c>
      <c r="Y111" s="35">
        <v>129.16562312234964</v>
      </c>
      <c r="Z111" s="35">
        <v>136.69139503458649</v>
      </c>
      <c r="AA111" s="35">
        <v>143.82622751908812</v>
      </c>
      <c r="AB111" s="35">
        <v>151.64165936227192</v>
      </c>
      <c r="AC111" s="35">
        <v>160.04083716531309</v>
      </c>
      <c r="AD111" s="35">
        <v>169.29044986783092</v>
      </c>
      <c r="AE111" s="35">
        <v>178.11773830065451</v>
      </c>
      <c r="AF111" s="35">
        <v>187.88981096996255</v>
      </c>
      <c r="AG111" s="136"/>
      <c r="AH111" s="136"/>
    </row>
    <row r="112" spans="2:34" ht="18" customHeight="1" x14ac:dyDescent="0.2">
      <c r="B112" s="14" t="s">
        <v>37</v>
      </c>
      <c r="C112" s="52" t="s">
        <v>119</v>
      </c>
      <c r="D112" s="11" t="s">
        <v>206</v>
      </c>
      <c r="E112" s="35"/>
      <c r="F112" s="35">
        <v>55562672</v>
      </c>
      <c r="G112" s="35">
        <v>26046335</v>
      </c>
      <c r="H112" s="35">
        <v>17536706</v>
      </c>
      <c r="I112" s="35">
        <v>54943719</v>
      </c>
      <c r="J112" s="35">
        <v>86</v>
      </c>
      <c r="K112" s="35">
        <v>50294426</v>
      </c>
      <c r="L112" s="35">
        <v>95</v>
      </c>
      <c r="M112" s="35">
        <v>101</v>
      </c>
      <c r="N112" s="35">
        <v>106</v>
      </c>
      <c r="O112" s="35">
        <v>112</v>
      </c>
      <c r="P112" s="35">
        <v>118</v>
      </c>
      <c r="Q112" s="35">
        <v>125</v>
      </c>
      <c r="R112" s="35">
        <v>132</v>
      </c>
      <c r="S112" s="35">
        <v>139</v>
      </c>
      <c r="T112" s="35">
        <v>146</v>
      </c>
      <c r="U112" s="35">
        <v>154</v>
      </c>
      <c r="V112" s="35">
        <v>163</v>
      </c>
      <c r="W112" s="35">
        <v>172</v>
      </c>
      <c r="X112" s="35">
        <v>181</v>
      </c>
      <c r="Y112" s="35">
        <v>191</v>
      </c>
      <c r="Z112" s="35">
        <v>202</v>
      </c>
      <c r="AA112" s="35">
        <v>213</v>
      </c>
      <c r="AB112" s="35">
        <v>225</v>
      </c>
      <c r="AC112" s="35">
        <v>237</v>
      </c>
      <c r="AD112" s="35">
        <v>251</v>
      </c>
      <c r="AE112" s="35">
        <v>264</v>
      </c>
      <c r="AF112" s="35">
        <v>278</v>
      </c>
      <c r="AG112" s="136"/>
      <c r="AH112" s="136"/>
    </row>
    <row r="113" spans="2:34" ht="18" customHeight="1" x14ac:dyDescent="0.2">
      <c r="B113" s="14" t="s">
        <v>38</v>
      </c>
      <c r="C113" s="52" t="s">
        <v>120</v>
      </c>
      <c r="D113" s="11" t="s">
        <v>206</v>
      </c>
      <c r="E113" s="35"/>
      <c r="F113" s="35">
        <v>55562652</v>
      </c>
      <c r="G113" s="35">
        <v>26046328</v>
      </c>
      <c r="H113" s="35">
        <v>17538879</v>
      </c>
      <c r="I113" s="35">
        <v>54769314</v>
      </c>
      <c r="J113" s="35">
        <v>65</v>
      </c>
      <c r="K113" s="35">
        <v>50100543</v>
      </c>
      <c r="L113" s="35">
        <v>72</v>
      </c>
      <c r="M113" s="35">
        <v>76</v>
      </c>
      <c r="N113" s="35">
        <v>80</v>
      </c>
      <c r="O113" s="35">
        <v>85</v>
      </c>
      <c r="P113" s="35">
        <v>89</v>
      </c>
      <c r="Q113" s="35">
        <v>94</v>
      </c>
      <c r="R113" s="35">
        <v>100</v>
      </c>
      <c r="S113" s="35">
        <v>105</v>
      </c>
      <c r="T113" s="35">
        <v>111</v>
      </c>
      <c r="U113" s="35">
        <v>117</v>
      </c>
      <c r="V113" s="35">
        <v>123</v>
      </c>
      <c r="W113" s="35">
        <v>130</v>
      </c>
      <c r="X113" s="35">
        <v>137</v>
      </c>
      <c r="Y113" s="35">
        <v>144</v>
      </c>
      <c r="Z113" s="35">
        <v>153</v>
      </c>
      <c r="AA113" s="35">
        <v>161</v>
      </c>
      <c r="AB113" s="35">
        <v>170</v>
      </c>
      <c r="AC113" s="35">
        <v>179</v>
      </c>
      <c r="AD113" s="35">
        <v>189</v>
      </c>
      <c r="AE113" s="35">
        <v>199</v>
      </c>
      <c r="AF113" s="35">
        <v>210</v>
      </c>
      <c r="AG113" s="136"/>
      <c r="AH113" s="136"/>
    </row>
    <row r="114" spans="2:34" ht="18" customHeight="1" x14ac:dyDescent="0.2">
      <c r="B114" s="48"/>
      <c r="C114" s="38"/>
      <c r="D114" s="39"/>
      <c r="E114" s="136"/>
      <c r="F114" s="136"/>
      <c r="G114" s="136"/>
      <c r="H114" s="136"/>
      <c r="I114" s="136"/>
      <c r="J114" s="136"/>
      <c r="K114" s="136"/>
      <c r="L114" s="136"/>
      <c r="M114" s="136"/>
      <c r="N114" s="136"/>
      <c r="O114" s="136"/>
      <c r="P114" s="136"/>
      <c r="Q114" s="136"/>
      <c r="R114" s="136"/>
      <c r="S114" s="136"/>
      <c r="T114" s="136"/>
      <c r="U114" s="136"/>
      <c r="V114" s="136"/>
      <c r="W114" s="136"/>
      <c r="X114" s="136"/>
      <c r="Y114" s="136"/>
      <c r="Z114" s="136"/>
      <c r="AA114" s="136"/>
      <c r="AB114" s="136"/>
      <c r="AC114" s="136"/>
      <c r="AD114" s="136"/>
      <c r="AE114" s="136"/>
      <c r="AF114" s="136"/>
      <c r="AG114" s="136"/>
      <c r="AH114" s="136"/>
    </row>
    <row r="115" spans="2:34" ht="15.75" x14ac:dyDescent="0.25">
      <c r="B115" s="18" t="s">
        <v>141</v>
      </c>
      <c r="C115" s="3"/>
      <c r="D115" s="81" t="s">
        <v>149</v>
      </c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59"/>
      <c r="AH115" s="59"/>
    </row>
    <row r="116" spans="2:34" ht="15.75" x14ac:dyDescent="0.25">
      <c r="B116" s="82" t="s">
        <v>32</v>
      </c>
      <c r="C116" s="83" t="s">
        <v>131</v>
      </c>
      <c r="D116" s="6" t="s">
        <v>12</v>
      </c>
      <c r="E116" s="5">
        <v>2023</v>
      </c>
      <c r="F116" s="5">
        <v>2024</v>
      </c>
      <c r="G116" s="5">
        <v>2025</v>
      </c>
      <c r="H116" s="5">
        <v>2026</v>
      </c>
      <c r="I116" s="5">
        <v>2027</v>
      </c>
      <c r="J116" s="5">
        <v>2028</v>
      </c>
      <c r="K116" s="5">
        <v>2029</v>
      </c>
      <c r="L116" s="5">
        <v>2030</v>
      </c>
      <c r="M116" s="5">
        <v>2031</v>
      </c>
      <c r="N116" s="5">
        <v>2032</v>
      </c>
      <c r="O116" s="5">
        <v>2033</v>
      </c>
      <c r="P116" s="5">
        <v>2034</v>
      </c>
      <c r="Q116" s="5">
        <v>2035</v>
      </c>
      <c r="R116" s="5">
        <v>2036</v>
      </c>
      <c r="S116" s="5">
        <v>2037</v>
      </c>
      <c r="T116" s="5">
        <v>2038</v>
      </c>
      <c r="U116" s="5">
        <v>2039</v>
      </c>
      <c r="V116" s="5">
        <v>2040</v>
      </c>
      <c r="W116" s="5">
        <v>2041</v>
      </c>
      <c r="X116" s="5">
        <v>2042</v>
      </c>
      <c r="Y116" s="5">
        <v>2043</v>
      </c>
      <c r="Z116" s="5">
        <v>2044</v>
      </c>
      <c r="AA116" s="5">
        <v>2045</v>
      </c>
      <c r="AB116" s="5">
        <v>2046</v>
      </c>
      <c r="AC116" s="5">
        <v>2047</v>
      </c>
      <c r="AD116" s="5">
        <v>2048</v>
      </c>
      <c r="AE116" s="5">
        <v>2049</v>
      </c>
      <c r="AF116" s="5">
        <v>2050</v>
      </c>
      <c r="AG116" s="60"/>
      <c r="AH116" s="60"/>
    </row>
    <row r="117" spans="2:34" x14ac:dyDescent="0.2">
      <c r="B117" s="14" t="s">
        <v>117</v>
      </c>
      <c r="C117" s="1"/>
      <c r="D117" s="11" t="s">
        <v>206</v>
      </c>
      <c r="E117" s="35"/>
      <c r="F117" s="35">
        <v>148712.64716506455</v>
      </c>
      <c r="G117" s="35">
        <v>1811388.0031557484</v>
      </c>
      <c r="H117" s="35">
        <v>1975654.4566216848</v>
      </c>
      <c r="I117" s="35">
        <v>4310560.1384854298</v>
      </c>
      <c r="J117" s="35">
        <v>13235159.285886157</v>
      </c>
      <c r="K117" s="35">
        <v>94075785.187214047</v>
      </c>
      <c r="L117" s="35">
        <v>94082124.195616111</v>
      </c>
      <c r="M117" s="35">
        <v>118187828.86039513</v>
      </c>
      <c r="N117" s="35">
        <v>125702132.33522907</v>
      </c>
      <c r="O117" s="35">
        <v>183282066.07983068</v>
      </c>
      <c r="P117" s="35">
        <v>273318405.85888904</v>
      </c>
      <c r="Q117" s="35">
        <v>276855665.84514087</v>
      </c>
      <c r="R117" s="35">
        <v>278134860.48397058</v>
      </c>
      <c r="S117" s="35">
        <v>279604469.66332597</v>
      </c>
      <c r="T117" s="35">
        <v>450724384.72162843</v>
      </c>
      <c r="U117" s="35">
        <v>458220835.25273848</v>
      </c>
      <c r="V117" s="35">
        <v>563850673.88288796</v>
      </c>
      <c r="W117" s="35">
        <v>669069164.11962557</v>
      </c>
      <c r="X117" s="35">
        <v>687229954.72154558</v>
      </c>
      <c r="Y117" s="35">
        <v>949442817.90303314</v>
      </c>
      <c r="Z117" s="35">
        <v>1130725333.961669</v>
      </c>
      <c r="AA117" s="35">
        <v>1132285558.1488047</v>
      </c>
      <c r="AB117" s="35">
        <v>1158728089.9093814</v>
      </c>
      <c r="AC117" s="35">
        <v>1371004603.4956923</v>
      </c>
      <c r="AD117" s="35">
        <v>1495463379.9931386</v>
      </c>
      <c r="AE117" s="35">
        <v>1596338198.6854694</v>
      </c>
      <c r="AF117" s="35">
        <v>1718818803.4539986</v>
      </c>
      <c r="AG117" s="136"/>
      <c r="AH117" s="136"/>
    </row>
    <row r="118" spans="2:34" x14ac:dyDescent="0.2">
      <c r="B118" s="14" t="s">
        <v>37</v>
      </c>
      <c r="C118" s="52" t="s">
        <v>119</v>
      </c>
      <c r="D118" s="11" t="s">
        <v>206</v>
      </c>
      <c r="E118" s="35"/>
      <c r="F118" s="35">
        <v>148713</v>
      </c>
      <c r="G118" s="35">
        <v>1807464</v>
      </c>
      <c r="H118" s="35">
        <v>1965406</v>
      </c>
      <c r="I118" s="35">
        <v>3965923</v>
      </c>
      <c r="J118" s="35">
        <v>8479270</v>
      </c>
      <c r="K118" s="35">
        <v>87624571</v>
      </c>
      <c r="L118" s="35">
        <v>87744202</v>
      </c>
      <c r="M118" s="35">
        <v>101585486</v>
      </c>
      <c r="N118" s="35">
        <v>108062079</v>
      </c>
      <c r="O118" s="35">
        <v>174113138</v>
      </c>
      <c r="P118" s="35">
        <v>266373820</v>
      </c>
      <c r="Q118" s="35">
        <v>272924752</v>
      </c>
      <c r="R118" s="35">
        <v>274160873</v>
      </c>
      <c r="S118" s="35">
        <v>276880284</v>
      </c>
      <c r="T118" s="35">
        <v>420082943</v>
      </c>
      <c r="U118" s="35">
        <v>432624272</v>
      </c>
      <c r="V118" s="35">
        <v>536327110</v>
      </c>
      <c r="W118" s="35">
        <v>600084188</v>
      </c>
      <c r="X118" s="35">
        <v>628550646</v>
      </c>
      <c r="Y118" s="35">
        <v>868043833</v>
      </c>
      <c r="Z118" s="35">
        <v>1034043382</v>
      </c>
      <c r="AA118" s="35">
        <v>1039073523</v>
      </c>
      <c r="AB118" s="35">
        <v>1066075326</v>
      </c>
      <c r="AC118" s="35">
        <v>1328148763</v>
      </c>
      <c r="AD118" s="35">
        <v>1442820455</v>
      </c>
      <c r="AE118" s="35">
        <v>1530844021</v>
      </c>
      <c r="AF118" s="35">
        <v>1608371869</v>
      </c>
      <c r="AG118" s="136"/>
      <c r="AH118" s="136"/>
    </row>
    <row r="119" spans="2:34" x14ac:dyDescent="0.2">
      <c r="B119" s="14" t="s">
        <v>38</v>
      </c>
      <c r="C119" s="52" t="s">
        <v>120</v>
      </c>
      <c r="D119" s="11" t="s">
        <v>206</v>
      </c>
      <c r="E119" s="35"/>
      <c r="F119" s="35">
        <v>148714</v>
      </c>
      <c r="G119" s="35">
        <v>1807466</v>
      </c>
      <c r="H119" s="35">
        <v>1966551</v>
      </c>
      <c r="I119" s="35">
        <v>3987220</v>
      </c>
      <c r="J119" s="35">
        <v>8226325</v>
      </c>
      <c r="K119" s="35">
        <v>87403276</v>
      </c>
      <c r="L119" s="35">
        <v>87518181</v>
      </c>
      <c r="M119" s="35">
        <v>101315503</v>
      </c>
      <c r="N119" s="35">
        <v>107822618</v>
      </c>
      <c r="O119" s="35">
        <v>173634673</v>
      </c>
      <c r="P119" s="35">
        <v>265850394</v>
      </c>
      <c r="Q119" s="35">
        <v>272017002</v>
      </c>
      <c r="R119" s="35">
        <v>273188341</v>
      </c>
      <c r="S119" s="35">
        <v>275947538</v>
      </c>
      <c r="T119" s="35">
        <v>416955399</v>
      </c>
      <c r="U119" s="35">
        <v>429460863</v>
      </c>
      <c r="V119" s="35">
        <v>532646136</v>
      </c>
      <c r="W119" s="35">
        <v>595902762</v>
      </c>
      <c r="X119" s="35">
        <v>625147318</v>
      </c>
      <c r="Y119" s="35">
        <v>860859291</v>
      </c>
      <c r="Z119" s="35">
        <v>1023612287</v>
      </c>
      <c r="AA119" s="35">
        <v>1029044974</v>
      </c>
      <c r="AB119" s="35">
        <v>1055039202</v>
      </c>
      <c r="AC119" s="35">
        <v>1321166800</v>
      </c>
      <c r="AD119" s="35">
        <v>1432685443</v>
      </c>
      <c r="AE119" s="35">
        <v>1524902289</v>
      </c>
      <c r="AF119" s="35">
        <v>1599906046</v>
      </c>
      <c r="AG119" s="136"/>
      <c r="AH119" s="136"/>
    </row>
    <row r="120" spans="2:34" x14ac:dyDescent="0.2">
      <c r="B120" s="14" t="s">
        <v>121</v>
      </c>
      <c r="C120" s="52" t="s">
        <v>122</v>
      </c>
      <c r="D120" s="11" t="s">
        <v>206</v>
      </c>
      <c r="E120" s="35"/>
      <c r="F120" s="35">
        <v>148714</v>
      </c>
      <c r="G120" s="35">
        <v>1807492</v>
      </c>
      <c r="H120" s="35">
        <v>1965164</v>
      </c>
      <c r="I120" s="35">
        <v>3977636</v>
      </c>
      <c r="J120" s="35">
        <v>8637027</v>
      </c>
      <c r="K120" s="35">
        <v>87775548</v>
      </c>
      <c r="L120" s="35">
        <v>87888283</v>
      </c>
      <c r="M120" s="35">
        <v>101911714</v>
      </c>
      <c r="N120" s="35">
        <v>108635701</v>
      </c>
      <c r="O120" s="35">
        <v>174251186</v>
      </c>
      <c r="P120" s="35">
        <v>267778575</v>
      </c>
      <c r="Q120" s="35">
        <v>273993523</v>
      </c>
      <c r="R120" s="35">
        <v>275170149</v>
      </c>
      <c r="S120" s="35">
        <v>277885910</v>
      </c>
      <c r="T120" s="35">
        <v>420310103</v>
      </c>
      <c r="U120" s="35">
        <v>433105191</v>
      </c>
      <c r="V120" s="35">
        <v>538658232</v>
      </c>
      <c r="W120" s="35">
        <v>603003388</v>
      </c>
      <c r="X120" s="35">
        <v>631134439</v>
      </c>
      <c r="Y120" s="35">
        <v>871560657</v>
      </c>
      <c r="Z120" s="35">
        <v>1034222608</v>
      </c>
      <c r="AA120" s="35">
        <v>1039036890</v>
      </c>
      <c r="AB120" s="35">
        <v>1069727937</v>
      </c>
      <c r="AC120" s="35">
        <v>1330837993</v>
      </c>
      <c r="AD120" s="35">
        <v>1445157275</v>
      </c>
      <c r="AE120" s="35">
        <v>1535061728</v>
      </c>
      <c r="AF120" s="35">
        <v>1610744572</v>
      </c>
      <c r="AG120" s="136"/>
      <c r="AH120" s="136"/>
    </row>
    <row r="121" spans="2:34" x14ac:dyDescent="0.2">
      <c r="B121" s="14" t="s">
        <v>27</v>
      </c>
      <c r="C121" s="52" t="s">
        <v>123</v>
      </c>
      <c r="D121" s="11" t="s">
        <v>206</v>
      </c>
      <c r="E121" s="35"/>
      <c r="F121" s="35">
        <v>148713.34578844099</v>
      </c>
      <c r="G121" s="35">
        <v>1807461.5989475963</v>
      </c>
      <c r="H121" s="35">
        <v>1968639.7835874457</v>
      </c>
      <c r="I121" s="35">
        <v>4115932.7153319516</v>
      </c>
      <c r="J121" s="35">
        <v>9256418.963924855</v>
      </c>
      <c r="K121" s="35">
        <v>88502458.174645916</v>
      </c>
      <c r="L121" s="35">
        <v>88596034.819446847</v>
      </c>
      <c r="M121" s="35">
        <v>102410143.81123368</v>
      </c>
      <c r="N121" s="35">
        <v>109193159.75250332</v>
      </c>
      <c r="O121" s="35">
        <v>175347571.90290225</v>
      </c>
      <c r="P121" s="35">
        <v>269372783.70748973</v>
      </c>
      <c r="Q121" s="35">
        <v>275926360.67480844</v>
      </c>
      <c r="R121" s="35">
        <v>277174905.80378872</v>
      </c>
      <c r="S121" s="35">
        <v>279505724.27849472</v>
      </c>
      <c r="T121" s="35">
        <v>421080856.30017066</v>
      </c>
      <c r="U121" s="35">
        <v>433328575.23504573</v>
      </c>
      <c r="V121" s="35">
        <v>536075102.4935118</v>
      </c>
      <c r="W121" s="35">
        <v>602574765.76926529</v>
      </c>
      <c r="X121" s="35">
        <v>628051471.99990964</v>
      </c>
      <c r="Y121" s="35">
        <v>869765799.56155205</v>
      </c>
      <c r="Z121" s="35">
        <v>1039088837.7825428</v>
      </c>
      <c r="AA121" s="35">
        <v>1043361903.642822</v>
      </c>
      <c r="AB121" s="35">
        <v>1076325722.8575106</v>
      </c>
      <c r="AC121" s="35">
        <v>1331090881.0348418</v>
      </c>
      <c r="AD121" s="35">
        <v>1445870626.278697</v>
      </c>
      <c r="AE121" s="35">
        <v>1540031737.1090822</v>
      </c>
      <c r="AF121" s="35">
        <v>1628860188.8673706</v>
      </c>
      <c r="AG121" s="136"/>
      <c r="AH121" s="136"/>
    </row>
    <row r="122" spans="2:34" collapsed="1" x14ac:dyDescent="0.2">
      <c r="B122" s="26"/>
      <c r="D122" s="9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</row>
    <row r="123" spans="2:34" ht="15.75" x14ac:dyDescent="0.25">
      <c r="B123" s="82" t="s">
        <v>34</v>
      </c>
      <c r="C123" s="83" t="s">
        <v>133</v>
      </c>
      <c r="D123" s="6" t="s">
        <v>12</v>
      </c>
      <c r="E123" s="5">
        <v>2023</v>
      </c>
      <c r="F123" s="5">
        <v>2024</v>
      </c>
      <c r="G123" s="5">
        <v>2025</v>
      </c>
      <c r="H123" s="5">
        <v>2026</v>
      </c>
      <c r="I123" s="5">
        <v>2027</v>
      </c>
      <c r="J123" s="5">
        <v>2028</v>
      </c>
      <c r="K123" s="5">
        <v>2029</v>
      </c>
      <c r="L123" s="5">
        <v>2030</v>
      </c>
      <c r="M123" s="5">
        <v>2031</v>
      </c>
      <c r="N123" s="5">
        <v>2032</v>
      </c>
      <c r="O123" s="5">
        <v>2033</v>
      </c>
      <c r="P123" s="5">
        <v>2034</v>
      </c>
      <c r="Q123" s="5">
        <v>2035</v>
      </c>
      <c r="R123" s="5">
        <v>2036</v>
      </c>
      <c r="S123" s="5">
        <v>2037</v>
      </c>
      <c r="T123" s="5">
        <v>2038</v>
      </c>
      <c r="U123" s="5">
        <v>2039</v>
      </c>
      <c r="V123" s="5">
        <v>2040</v>
      </c>
      <c r="W123" s="5">
        <v>2041</v>
      </c>
      <c r="X123" s="5">
        <v>2042</v>
      </c>
      <c r="Y123" s="5">
        <v>2043</v>
      </c>
      <c r="Z123" s="5">
        <v>2044</v>
      </c>
      <c r="AA123" s="5">
        <v>2045</v>
      </c>
      <c r="AB123" s="5">
        <v>2046</v>
      </c>
      <c r="AC123" s="5">
        <v>2047</v>
      </c>
      <c r="AD123" s="5">
        <v>2048</v>
      </c>
      <c r="AE123" s="5">
        <v>2049</v>
      </c>
      <c r="AF123" s="5">
        <v>2050</v>
      </c>
      <c r="AG123" s="60"/>
      <c r="AH123" s="60"/>
    </row>
    <row r="124" spans="2:34" x14ac:dyDescent="0.2">
      <c r="B124" s="14" t="s">
        <v>117</v>
      </c>
      <c r="C124" s="1"/>
      <c r="D124" s="11" t="s">
        <v>206</v>
      </c>
      <c r="E124" s="35"/>
      <c r="F124" s="35">
        <v>148074.20918776604</v>
      </c>
      <c r="G124" s="35">
        <v>148018.5310358053</v>
      </c>
      <c r="H124" s="35">
        <v>148021.48993428145</v>
      </c>
      <c r="I124" s="35">
        <v>148022.18998611363</v>
      </c>
      <c r="J124" s="35">
        <v>148800.50360606777</v>
      </c>
      <c r="K124" s="35">
        <v>187292.67813455197</v>
      </c>
      <c r="L124" s="35">
        <v>196356.93341425524</v>
      </c>
      <c r="M124" s="35">
        <v>198919.95626574717</v>
      </c>
      <c r="N124" s="35">
        <v>199739.0042300229</v>
      </c>
      <c r="O124" s="35">
        <v>199187.33744108712</v>
      </c>
      <c r="P124" s="35">
        <v>32287822.446743522</v>
      </c>
      <c r="Q124" s="35">
        <v>42433064.582203291</v>
      </c>
      <c r="R124" s="35">
        <v>121707770.17821103</v>
      </c>
      <c r="S124" s="35">
        <v>154490192.20117447</v>
      </c>
      <c r="T124" s="35">
        <v>229451396.60532922</v>
      </c>
      <c r="U124" s="35">
        <v>232175005.09084412</v>
      </c>
      <c r="V124" s="35">
        <v>235823273.68417636</v>
      </c>
      <c r="W124" s="35">
        <v>309716670.09377402</v>
      </c>
      <c r="X124" s="35">
        <v>349499429.7160815</v>
      </c>
      <c r="Y124" s="35">
        <v>412647872.97036195</v>
      </c>
      <c r="Z124" s="35">
        <v>470137997.22854292</v>
      </c>
      <c r="AA124" s="35">
        <v>478477602.71648234</v>
      </c>
      <c r="AB124" s="35">
        <v>568185636.60200226</v>
      </c>
      <c r="AC124" s="35">
        <v>913591536.04884744</v>
      </c>
      <c r="AD124" s="35">
        <v>1007836981.469504</v>
      </c>
      <c r="AE124" s="35">
        <v>1259946143.5664551</v>
      </c>
      <c r="AF124" s="35">
        <v>1458247576.2298372</v>
      </c>
      <c r="AG124" s="136"/>
      <c r="AH124" s="136"/>
    </row>
    <row r="125" spans="2:34" x14ac:dyDescent="0.2">
      <c r="B125" s="14" t="s">
        <v>37</v>
      </c>
      <c r="C125" s="52" t="s">
        <v>119</v>
      </c>
      <c r="D125" s="11" t="s">
        <v>206</v>
      </c>
      <c r="E125" s="35"/>
      <c r="F125" s="35">
        <v>148074</v>
      </c>
      <c r="G125" s="35">
        <v>148028</v>
      </c>
      <c r="H125" s="35">
        <v>148038</v>
      </c>
      <c r="I125" s="35">
        <v>148034</v>
      </c>
      <c r="J125" s="35">
        <v>148813</v>
      </c>
      <c r="K125" s="35">
        <v>187307</v>
      </c>
      <c r="L125" s="35">
        <v>196371</v>
      </c>
      <c r="M125" s="35">
        <v>198936</v>
      </c>
      <c r="N125" s="35">
        <v>199756</v>
      </c>
      <c r="O125" s="35">
        <v>199208</v>
      </c>
      <c r="P125" s="35">
        <v>30644458</v>
      </c>
      <c r="Q125" s="35">
        <v>40294885</v>
      </c>
      <c r="R125" s="35">
        <v>116937042</v>
      </c>
      <c r="S125" s="35">
        <v>132410338</v>
      </c>
      <c r="T125" s="35">
        <v>199361743</v>
      </c>
      <c r="U125" s="35">
        <v>200150247</v>
      </c>
      <c r="V125" s="35">
        <v>201590463</v>
      </c>
      <c r="W125" s="35">
        <v>285832007</v>
      </c>
      <c r="X125" s="35">
        <v>318171165</v>
      </c>
      <c r="Y125" s="35">
        <v>379867864</v>
      </c>
      <c r="Z125" s="35">
        <v>409390368</v>
      </c>
      <c r="AA125" s="35">
        <v>416215552</v>
      </c>
      <c r="AB125" s="35">
        <v>508287809</v>
      </c>
      <c r="AC125" s="35">
        <v>869418699</v>
      </c>
      <c r="AD125" s="35">
        <v>966885216</v>
      </c>
      <c r="AE125" s="35">
        <v>1215236540</v>
      </c>
      <c r="AF125" s="35">
        <v>1359970039</v>
      </c>
      <c r="AG125" s="136"/>
      <c r="AH125" s="136"/>
    </row>
    <row r="126" spans="2:34" x14ac:dyDescent="0.2">
      <c r="B126" s="14" t="s">
        <v>38</v>
      </c>
      <c r="C126" s="52" t="s">
        <v>120</v>
      </c>
      <c r="D126" s="11" t="s">
        <v>206</v>
      </c>
      <c r="E126" s="35"/>
      <c r="F126" s="35">
        <v>148074</v>
      </c>
      <c r="G126" s="35">
        <v>148025</v>
      </c>
      <c r="H126" s="35">
        <v>148028</v>
      </c>
      <c r="I126" s="35">
        <v>148029</v>
      </c>
      <c r="J126" s="35">
        <v>148808</v>
      </c>
      <c r="K126" s="35">
        <v>187301</v>
      </c>
      <c r="L126" s="35">
        <v>196365</v>
      </c>
      <c r="M126" s="35">
        <v>198930</v>
      </c>
      <c r="N126" s="35">
        <v>199749</v>
      </c>
      <c r="O126" s="35">
        <v>199200</v>
      </c>
      <c r="P126" s="35">
        <v>30645584</v>
      </c>
      <c r="Q126" s="35">
        <v>40305562</v>
      </c>
      <c r="R126" s="35">
        <v>116989465</v>
      </c>
      <c r="S126" s="35">
        <v>132461395</v>
      </c>
      <c r="T126" s="35">
        <v>198729559</v>
      </c>
      <c r="U126" s="35">
        <v>199564395</v>
      </c>
      <c r="V126" s="35">
        <v>200985387</v>
      </c>
      <c r="W126" s="35">
        <v>283769008</v>
      </c>
      <c r="X126" s="35">
        <v>316098648</v>
      </c>
      <c r="Y126" s="35">
        <v>379118422</v>
      </c>
      <c r="Z126" s="35">
        <v>406117694</v>
      </c>
      <c r="AA126" s="35">
        <v>413187413</v>
      </c>
      <c r="AB126" s="35">
        <v>503588916</v>
      </c>
      <c r="AC126" s="35">
        <v>861570963</v>
      </c>
      <c r="AD126" s="35">
        <v>958874695</v>
      </c>
      <c r="AE126" s="35">
        <v>1205296309</v>
      </c>
      <c r="AF126" s="35">
        <v>1357510089</v>
      </c>
      <c r="AG126" s="136"/>
      <c r="AH126" s="136"/>
    </row>
    <row r="127" spans="2:34" collapsed="1" x14ac:dyDescent="0.2">
      <c r="B127" s="26"/>
      <c r="D127" s="9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</row>
    <row r="128" spans="2:34" ht="15.75" x14ac:dyDescent="0.25">
      <c r="B128" s="82" t="s">
        <v>35</v>
      </c>
      <c r="C128" s="83" t="s">
        <v>135</v>
      </c>
      <c r="D128" s="6" t="s">
        <v>12</v>
      </c>
      <c r="E128" s="5">
        <v>2023</v>
      </c>
      <c r="F128" s="5">
        <v>2024</v>
      </c>
      <c r="G128" s="5">
        <v>2025</v>
      </c>
      <c r="H128" s="5">
        <v>2026</v>
      </c>
      <c r="I128" s="5">
        <v>2027</v>
      </c>
      <c r="J128" s="5">
        <v>2028</v>
      </c>
      <c r="K128" s="5">
        <v>2029</v>
      </c>
      <c r="L128" s="5">
        <v>2030</v>
      </c>
      <c r="M128" s="5">
        <v>2031</v>
      </c>
      <c r="N128" s="5">
        <v>2032</v>
      </c>
      <c r="O128" s="5">
        <v>2033</v>
      </c>
      <c r="P128" s="5">
        <v>2034</v>
      </c>
      <c r="Q128" s="5">
        <v>2035</v>
      </c>
      <c r="R128" s="5">
        <v>2036</v>
      </c>
      <c r="S128" s="5">
        <v>2037</v>
      </c>
      <c r="T128" s="5">
        <v>2038</v>
      </c>
      <c r="U128" s="5">
        <v>2039</v>
      </c>
      <c r="V128" s="5">
        <v>2040</v>
      </c>
      <c r="W128" s="5">
        <v>2041</v>
      </c>
      <c r="X128" s="5">
        <v>2042</v>
      </c>
      <c r="Y128" s="5">
        <v>2043</v>
      </c>
      <c r="Z128" s="5">
        <v>2044</v>
      </c>
      <c r="AA128" s="5">
        <v>2045</v>
      </c>
      <c r="AB128" s="5">
        <v>2046</v>
      </c>
      <c r="AC128" s="5">
        <v>2047</v>
      </c>
      <c r="AD128" s="5">
        <v>2048</v>
      </c>
      <c r="AE128" s="5">
        <v>2049</v>
      </c>
      <c r="AF128" s="5">
        <v>2050</v>
      </c>
      <c r="AG128" s="60"/>
      <c r="AH128" s="60"/>
    </row>
    <row r="129" spans="2:34" x14ac:dyDescent="0.2">
      <c r="B129" s="14" t="s">
        <v>117</v>
      </c>
      <c r="C129" s="1"/>
      <c r="D129" s="11" t="s">
        <v>206</v>
      </c>
      <c r="E129" s="35"/>
      <c r="F129" s="35">
        <v>13873857.769297179</v>
      </c>
      <c r="G129" s="35">
        <v>70974967.577949315</v>
      </c>
      <c r="H129" s="35">
        <v>168551766.57633147</v>
      </c>
      <c r="I129" s="35">
        <v>317805770.04329449</v>
      </c>
      <c r="J129" s="35">
        <v>464980671.62764353</v>
      </c>
      <c r="K129" s="35">
        <v>699770703.93476832</v>
      </c>
      <c r="L129" s="35">
        <v>826386788.5035789</v>
      </c>
      <c r="M129" s="35">
        <v>962724104.16380477</v>
      </c>
      <c r="N129" s="35">
        <v>1017198850.7655842</v>
      </c>
      <c r="O129" s="35">
        <v>1040484158.4283142</v>
      </c>
      <c r="P129" s="35">
        <v>1239116155.4184837</v>
      </c>
      <c r="Q129" s="35">
        <v>1840695010.2669182</v>
      </c>
      <c r="R129" s="35">
        <v>2052666807.3344579</v>
      </c>
      <c r="S129" s="35">
        <v>2350455790.4470534</v>
      </c>
      <c r="T129" s="35">
        <v>2733127462.0059328</v>
      </c>
      <c r="U129" s="35">
        <v>2882944985.4774899</v>
      </c>
      <c r="V129" s="35">
        <v>2921562737.4350905</v>
      </c>
      <c r="W129" s="35">
        <v>3052640653.8106027</v>
      </c>
      <c r="X129" s="35">
        <v>3441549053.0392313</v>
      </c>
      <c r="Y129" s="35">
        <v>3763699151.3478236</v>
      </c>
      <c r="Z129" s="35">
        <v>4134321079.3013697</v>
      </c>
      <c r="AA129" s="35">
        <v>4398484488.4068098</v>
      </c>
      <c r="AB129" s="35">
        <v>4623680543.4317789</v>
      </c>
      <c r="AC129" s="35">
        <v>6058253252.7919369</v>
      </c>
      <c r="AD129" s="35">
        <v>6264889757.1713676</v>
      </c>
      <c r="AE129" s="35">
        <v>6408444994.8736582</v>
      </c>
      <c r="AF129" s="35">
        <v>7056519198.5737438</v>
      </c>
      <c r="AG129" s="136"/>
      <c r="AH129" s="136"/>
    </row>
    <row r="130" spans="2:34" x14ac:dyDescent="0.2">
      <c r="B130" s="14" t="s">
        <v>37</v>
      </c>
      <c r="C130" s="52" t="s">
        <v>119</v>
      </c>
      <c r="D130" s="11" t="s">
        <v>206</v>
      </c>
      <c r="E130" s="35"/>
      <c r="F130" s="35">
        <v>13884255</v>
      </c>
      <c r="G130" s="35">
        <v>68343276</v>
      </c>
      <c r="H130" s="35">
        <v>168076565</v>
      </c>
      <c r="I130" s="35">
        <v>312070319</v>
      </c>
      <c r="J130" s="35">
        <v>456493066</v>
      </c>
      <c r="K130" s="35">
        <v>689459504</v>
      </c>
      <c r="L130" s="35">
        <v>806193943</v>
      </c>
      <c r="M130" s="35">
        <v>939186462</v>
      </c>
      <c r="N130" s="35">
        <v>989418871</v>
      </c>
      <c r="O130" s="35">
        <v>1014090408</v>
      </c>
      <c r="P130" s="35">
        <v>1197965683</v>
      </c>
      <c r="Q130" s="35">
        <v>1785024361</v>
      </c>
      <c r="R130" s="35">
        <v>2016702343</v>
      </c>
      <c r="S130" s="35">
        <v>2290969695</v>
      </c>
      <c r="T130" s="35">
        <v>2658304227</v>
      </c>
      <c r="U130" s="35">
        <v>2836952580</v>
      </c>
      <c r="V130" s="35">
        <v>2884517837</v>
      </c>
      <c r="W130" s="35">
        <v>3018547514</v>
      </c>
      <c r="X130" s="35">
        <v>3415560967</v>
      </c>
      <c r="Y130" s="35">
        <v>3729381812</v>
      </c>
      <c r="Z130" s="35">
        <v>4055208405</v>
      </c>
      <c r="AA130" s="35">
        <v>4331638074</v>
      </c>
      <c r="AB130" s="35">
        <v>4550548277</v>
      </c>
      <c r="AC130" s="35">
        <v>5978412865</v>
      </c>
      <c r="AD130" s="35">
        <v>6190577519</v>
      </c>
      <c r="AE130" s="35">
        <v>6342889577</v>
      </c>
      <c r="AF130" s="35">
        <v>6984006599</v>
      </c>
      <c r="AG130" s="136"/>
      <c r="AH130" s="136"/>
    </row>
    <row r="131" spans="2:34" x14ac:dyDescent="0.2">
      <c r="B131" s="14" t="s">
        <v>38</v>
      </c>
      <c r="C131" s="52" t="s">
        <v>120</v>
      </c>
      <c r="D131" s="11" t="s">
        <v>206</v>
      </c>
      <c r="E131" s="35"/>
      <c r="F131" s="35">
        <v>13884255</v>
      </c>
      <c r="G131" s="35">
        <v>68314029</v>
      </c>
      <c r="H131" s="35">
        <v>168137636</v>
      </c>
      <c r="I131" s="35">
        <v>312220851</v>
      </c>
      <c r="J131" s="35">
        <v>456660043</v>
      </c>
      <c r="K131" s="35">
        <v>689560189</v>
      </c>
      <c r="L131" s="35">
        <v>806345671</v>
      </c>
      <c r="M131" s="35">
        <v>938371016</v>
      </c>
      <c r="N131" s="35">
        <v>988599906</v>
      </c>
      <c r="O131" s="35">
        <v>1013632772</v>
      </c>
      <c r="P131" s="35">
        <v>1196669036</v>
      </c>
      <c r="Q131" s="35">
        <v>1781593277</v>
      </c>
      <c r="R131" s="35">
        <v>2013576374</v>
      </c>
      <c r="S131" s="35">
        <v>2288253607</v>
      </c>
      <c r="T131" s="35">
        <v>2656011890</v>
      </c>
      <c r="U131" s="35">
        <v>2835152522</v>
      </c>
      <c r="V131" s="35">
        <v>2884109575</v>
      </c>
      <c r="W131" s="35">
        <v>3018112165</v>
      </c>
      <c r="X131" s="35">
        <v>3414030736</v>
      </c>
      <c r="Y131" s="35">
        <v>3728520826</v>
      </c>
      <c r="Z131" s="35">
        <v>4052298303</v>
      </c>
      <c r="AA131" s="35">
        <v>4323450295</v>
      </c>
      <c r="AB131" s="35">
        <v>4545752215</v>
      </c>
      <c r="AC131" s="35">
        <v>5974861769</v>
      </c>
      <c r="AD131" s="35">
        <v>6186700720</v>
      </c>
      <c r="AE131" s="35">
        <v>6339218678</v>
      </c>
      <c r="AF131" s="35">
        <v>6978405833</v>
      </c>
      <c r="AG131" s="136"/>
      <c r="AH131" s="136"/>
    </row>
    <row r="132" spans="2:34" collapsed="1" x14ac:dyDescent="0.2">
      <c r="B132" s="48"/>
      <c r="C132" s="38"/>
      <c r="D132" s="39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</row>
    <row r="133" spans="2:34" ht="15.75" x14ac:dyDescent="0.25">
      <c r="B133" s="18" t="s">
        <v>143</v>
      </c>
      <c r="C133" s="3"/>
      <c r="D133" s="81" t="s">
        <v>153</v>
      </c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59"/>
      <c r="AH133" s="59"/>
    </row>
    <row r="134" spans="2:34" ht="15.75" x14ac:dyDescent="0.25">
      <c r="B134" s="82" t="s">
        <v>32</v>
      </c>
      <c r="C134" s="83" t="s">
        <v>131</v>
      </c>
      <c r="D134" s="6" t="s">
        <v>12</v>
      </c>
      <c r="E134" s="5">
        <v>2023</v>
      </c>
      <c r="F134" s="5">
        <v>2024</v>
      </c>
      <c r="G134" s="5">
        <v>2025</v>
      </c>
      <c r="H134" s="5">
        <v>2026</v>
      </c>
      <c r="I134" s="5">
        <v>2027</v>
      </c>
      <c r="J134" s="5">
        <v>2028</v>
      </c>
      <c r="K134" s="5">
        <v>2029</v>
      </c>
      <c r="L134" s="5">
        <v>2030</v>
      </c>
      <c r="M134" s="5">
        <v>2031</v>
      </c>
      <c r="N134" s="5">
        <v>2032</v>
      </c>
      <c r="O134" s="5">
        <v>2033</v>
      </c>
      <c r="P134" s="5">
        <v>2034</v>
      </c>
      <c r="Q134" s="5">
        <v>2035</v>
      </c>
      <c r="R134" s="5">
        <v>2036</v>
      </c>
      <c r="S134" s="5">
        <v>2037</v>
      </c>
      <c r="T134" s="5">
        <v>2038</v>
      </c>
      <c r="U134" s="5">
        <v>2039</v>
      </c>
      <c r="V134" s="5">
        <v>2040</v>
      </c>
      <c r="W134" s="5">
        <v>2041</v>
      </c>
      <c r="X134" s="5">
        <v>2042</v>
      </c>
      <c r="Y134" s="5">
        <v>2043</v>
      </c>
      <c r="Z134" s="5">
        <v>2044</v>
      </c>
      <c r="AA134" s="5">
        <v>2045</v>
      </c>
      <c r="AB134" s="5">
        <v>2046</v>
      </c>
      <c r="AC134" s="5">
        <v>2047</v>
      </c>
      <c r="AD134" s="5">
        <v>2048</v>
      </c>
      <c r="AE134" s="5">
        <v>2049</v>
      </c>
      <c r="AF134" s="5">
        <v>2050</v>
      </c>
      <c r="AG134" s="60"/>
      <c r="AH134" s="60"/>
    </row>
    <row r="135" spans="2:34" x14ac:dyDescent="0.2">
      <c r="B135" s="14" t="s">
        <v>117</v>
      </c>
      <c r="C135" s="1"/>
      <c r="D135" s="11" t="s">
        <v>206</v>
      </c>
      <c r="E135" s="35"/>
      <c r="F135" s="35">
        <v>2410202433.6629219</v>
      </c>
      <c r="G135" s="35">
        <v>2040897903.464678</v>
      </c>
      <c r="H135" s="35">
        <v>2111935534.3196702</v>
      </c>
      <c r="I135" s="35">
        <v>1953394711.2474704</v>
      </c>
      <c r="J135" s="35">
        <v>1662296150.5160706</v>
      </c>
      <c r="K135" s="35">
        <v>1616062427.9866693</v>
      </c>
      <c r="L135" s="35">
        <v>1489223923.9252589</v>
      </c>
      <c r="M135" s="35">
        <v>1474261921.7238839</v>
      </c>
      <c r="N135" s="35">
        <v>1251461921.1164522</v>
      </c>
      <c r="O135" s="35">
        <v>1327098459.9092062</v>
      </c>
      <c r="P135" s="35">
        <v>1294025068.3492665</v>
      </c>
      <c r="Q135" s="35">
        <v>1677747673.6414781</v>
      </c>
      <c r="R135" s="35">
        <v>1256530855.8107069</v>
      </c>
      <c r="S135" s="35">
        <v>1369478056.8222768</v>
      </c>
      <c r="T135" s="35">
        <v>1298904048.1888747</v>
      </c>
      <c r="U135" s="35">
        <v>1289546091.0648649</v>
      </c>
      <c r="V135" s="35">
        <v>1448308780.6664698</v>
      </c>
      <c r="W135" s="35">
        <v>1207639337.2302973</v>
      </c>
      <c r="X135" s="35">
        <v>790907694.12731445</v>
      </c>
      <c r="Y135" s="35">
        <v>896517697.03473294</v>
      </c>
      <c r="Z135" s="35">
        <v>1421439374.3900473</v>
      </c>
      <c r="AA135" s="35">
        <v>962284890.69102037</v>
      </c>
      <c r="AB135" s="35">
        <v>1080429393.9154518</v>
      </c>
      <c r="AC135" s="35">
        <v>1311899119.9010606</v>
      </c>
      <c r="AD135" s="35">
        <v>882283707.66850531</v>
      </c>
      <c r="AE135" s="35">
        <v>1364712496.8433583</v>
      </c>
      <c r="AF135" s="35">
        <v>1226081885.1699541</v>
      </c>
      <c r="AG135" s="136"/>
      <c r="AH135" s="136"/>
    </row>
    <row r="136" spans="2:34" x14ac:dyDescent="0.2">
      <c r="B136" s="14" t="s">
        <v>37</v>
      </c>
      <c r="C136" s="52" t="s">
        <v>119</v>
      </c>
      <c r="D136" s="11" t="s">
        <v>206</v>
      </c>
      <c r="E136" s="35"/>
      <c r="F136" s="35">
        <v>2410007637</v>
      </c>
      <c r="G136" s="35">
        <v>2042811719</v>
      </c>
      <c r="H136" s="35">
        <v>2115347780</v>
      </c>
      <c r="I136" s="35">
        <v>1963702338</v>
      </c>
      <c r="J136" s="35">
        <v>1656507080</v>
      </c>
      <c r="K136" s="35">
        <v>1608624199</v>
      </c>
      <c r="L136" s="35">
        <v>1491659088</v>
      </c>
      <c r="M136" s="35">
        <v>1531619390</v>
      </c>
      <c r="N136" s="35">
        <v>1229536805</v>
      </c>
      <c r="O136" s="35">
        <v>1190052755</v>
      </c>
      <c r="P136" s="35">
        <v>1200619309</v>
      </c>
      <c r="Q136" s="35">
        <v>1555304793</v>
      </c>
      <c r="R136" s="35">
        <v>1119277043</v>
      </c>
      <c r="S136" s="35">
        <v>1181440233</v>
      </c>
      <c r="T136" s="35">
        <v>1092939279</v>
      </c>
      <c r="U136" s="35">
        <v>1103582732</v>
      </c>
      <c r="V136" s="35">
        <v>1319330757</v>
      </c>
      <c r="W136" s="35">
        <v>1217257022</v>
      </c>
      <c r="X136" s="35">
        <v>722920769</v>
      </c>
      <c r="Y136" s="35">
        <v>906455913</v>
      </c>
      <c r="Z136" s="35">
        <v>1342230830</v>
      </c>
      <c r="AA136" s="35">
        <v>879431631</v>
      </c>
      <c r="AB136" s="35">
        <v>991719238</v>
      </c>
      <c r="AC136" s="35">
        <v>1244876078</v>
      </c>
      <c r="AD136" s="35">
        <v>926957772</v>
      </c>
      <c r="AE136" s="35">
        <v>1329537782</v>
      </c>
      <c r="AF136" s="35">
        <v>1287366734</v>
      </c>
      <c r="AG136" s="136"/>
      <c r="AH136" s="136"/>
    </row>
    <row r="137" spans="2:34" x14ac:dyDescent="0.2">
      <c r="B137" s="14" t="s">
        <v>38</v>
      </c>
      <c r="C137" s="52" t="s">
        <v>120</v>
      </c>
      <c r="D137" s="11" t="s">
        <v>206</v>
      </c>
      <c r="E137" s="35"/>
      <c r="F137" s="35">
        <v>2410012762</v>
      </c>
      <c r="G137" s="35">
        <v>2042739430</v>
      </c>
      <c r="H137" s="35">
        <v>2115304023</v>
      </c>
      <c r="I137" s="35">
        <v>1963698029</v>
      </c>
      <c r="J137" s="35">
        <v>1656399788</v>
      </c>
      <c r="K137" s="35">
        <v>1608513095</v>
      </c>
      <c r="L137" s="35">
        <v>1491606329</v>
      </c>
      <c r="M137" s="35">
        <v>1531591428</v>
      </c>
      <c r="N137" s="35">
        <v>1230373380</v>
      </c>
      <c r="O137" s="35">
        <v>1191940576</v>
      </c>
      <c r="P137" s="35">
        <v>1199987825</v>
      </c>
      <c r="Q137" s="35">
        <v>1553691338</v>
      </c>
      <c r="R137" s="35">
        <v>1120057053</v>
      </c>
      <c r="S137" s="35">
        <v>1181596700</v>
      </c>
      <c r="T137" s="35">
        <v>1087698703</v>
      </c>
      <c r="U137" s="35">
        <v>1099641847</v>
      </c>
      <c r="V137" s="35">
        <v>1322019924</v>
      </c>
      <c r="W137" s="35">
        <v>1218798416</v>
      </c>
      <c r="X137" s="35">
        <v>726869671</v>
      </c>
      <c r="Y137" s="35">
        <v>910836414</v>
      </c>
      <c r="Z137" s="35">
        <v>1342827764</v>
      </c>
      <c r="AA137" s="35">
        <v>881074548</v>
      </c>
      <c r="AB137" s="35">
        <v>990333070</v>
      </c>
      <c r="AC137" s="35">
        <v>1235342660</v>
      </c>
      <c r="AD137" s="35">
        <v>922179358</v>
      </c>
      <c r="AE137" s="35">
        <v>1318326407</v>
      </c>
      <c r="AF137" s="35">
        <v>1286453484</v>
      </c>
      <c r="AG137" s="136"/>
      <c r="AH137" s="136"/>
    </row>
    <row r="138" spans="2:34" x14ac:dyDescent="0.2">
      <c r="B138" s="14" t="s">
        <v>121</v>
      </c>
      <c r="C138" s="52" t="s">
        <v>122</v>
      </c>
      <c r="D138" s="11" t="s">
        <v>206</v>
      </c>
      <c r="E138" s="35"/>
      <c r="F138" s="35">
        <v>2410101025</v>
      </c>
      <c r="G138" s="35">
        <v>2042865052</v>
      </c>
      <c r="H138" s="35">
        <v>2115344688</v>
      </c>
      <c r="I138" s="35">
        <v>1963473997</v>
      </c>
      <c r="J138" s="35">
        <v>1656618925</v>
      </c>
      <c r="K138" s="35">
        <v>1609567964</v>
      </c>
      <c r="L138" s="35">
        <v>1491146685</v>
      </c>
      <c r="M138" s="35">
        <v>1529064263</v>
      </c>
      <c r="N138" s="35">
        <v>1228948380</v>
      </c>
      <c r="O138" s="35">
        <v>1192973491</v>
      </c>
      <c r="P138" s="35">
        <v>1198835056</v>
      </c>
      <c r="Q138" s="35">
        <v>1553008975</v>
      </c>
      <c r="R138" s="35">
        <v>1120963370</v>
      </c>
      <c r="S138" s="35">
        <v>1184150155</v>
      </c>
      <c r="T138" s="35">
        <v>1094224287</v>
      </c>
      <c r="U138" s="35">
        <v>1107253184</v>
      </c>
      <c r="V138" s="35">
        <v>1322698790</v>
      </c>
      <c r="W138" s="35">
        <v>1208617755</v>
      </c>
      <c r="X138" s="35">
        <v>724924404</v>
      </c>
      <c r="Y138" s="35">
        <v>913478115</v>
      </c>
      <c r="Z138" s="35">
        <v>1342008699</v>
      </c>
      <c r="AA138" s="35">
        <v>882997811</v>
      </c>
      <c r="AB138" s="35">
        <v>988799346</v>
      </c>
      <c r="AC138" s="35">
        <v>1238087590</v>
      </c>
      <c r="AD138" s="35">
        <v>928492571</v>
      </c>
      <c r="AE138" s="35">
        <v>1326980988</v>
      </c>
      <c r="AF138" s="35">
        <v>1292749887</v>
      </c>
      <c r="AG138" s="136"/>
      <c r="AH138" s="136"/>
    </row>
    <row r="139" spans="2:34" x14ac:dyDescent="0.2">
      <c r="B139" s="14" t="s">
        <v>27</v>
      </c>
      <c r="C139" s="52" t="s">
        <v>123</v>
      </c>
      <c r="D139" s="11" t="s">
        <v>206</v>
      </c>
      <c r="E139" s="35"/>
      <c r="F139" s="35">
        <v>2410008562.4466963</v>
      </c>
      <c r="G139" s="35">
        <v>2042786316.3884161</v>
      </c>
      <c r="H139" s="35">
        <v>2115222749.969332</v>
      </c>
      <c r="I139" s="35">
        <v>1963715398.5786183</v>
      </c>
      <c r="J139" s="35">
        <v>1657140340.0641384</v>
      </c>
      <c r="K139" s="35">
        <v>1608894462.8273902</v>
      </c>
      <c r="L139" s="35">
        <v>1491302187.331466</v>
      </c>
      <c r="M139" s="35">
        <v>1530553440.8930469</v>
      </c>
      <c r="N139" s="35">
        <v>1228383496.6600773</v>
      </c>
      <c r="O139" s="35">
        <v>1192097167.8508768</v>
      </c>
      <c r="P139" s="35">
        <v>1200712966.6409299</v>
      </c>
      <c r="Q139" s="35">
        <v>1556192621.0892279</v>
      </c>
      <c r="R139" s="35">
        <v>1115421821.4153147</v>
      </c>
      <c r="S139" s="35">
        <v>1188119814.9799783</v>
      </c>
      <c r="T139" s="35">
        <v>1091510383.643013</v>
      </c>
      <c r="U139" s="35">
        <v>1112812444.6958354</v>
      </c>
      <c r="V139" s="35">
        <v>1327480443.0339313</v>
      </c>
      <c r="W139" s="35">
        <v>1210154989.2616868</v>
      </c>
      <c r="X139" s="35">
        <v>722235295.9144851</v>
      </c>
      <c r="Y139" s="35">
        <v>914819515.38126028</v>
      </c>
      <c r="Z139" s="35">
        <v>1352144948.6939919</v>
      </c>
      <c r="AA139" s="35">
        <v>882154748.756531</v>
      </c>
      <c r="AB139" s="35">
        <v>994183239.38099909</v>
      </c>
      <c r="AC139" s="35">
        <v>1247652473.2166691</v>
      </c>
      <c r="AD139" s="35">
        <v>919923757.37987995</v>
      </c>
      <c r="AE139" s="35">
        <v>1314993247.3178213</v>
      </c>
      <c r="AF139" s="35">
        <v>1278398532.5398417</v>
      </c>
      <c r="AG139" s="136"/>
      <c r="AH139" s="136"/>
    </row>
    <row r="140" spans="2:34" collapsed="1" x14ac:dyDescent="0.2">
      <c r="B140" s="26"/>
      <c r="D140" s="9"/>
    </row>
    <row r="141" spans="2:34" ht="15.75" x14ac:dyDescent="0.25">
      <c r="B141" s="82" t="s">
        <v>34</v>
      </c>
      <c r="C141" s="83" t="s">
        <v>133</v>
      </c>
      <c r="D141" s="6" t="s">
        <v>12</v>
      </c>
      <c r="E141" s="5">
        <v>2023</v>
      </c>
      <c r="F141" s="5">
        <v>2024</v>
      </c>
      <c r="G141" s="5">
        <v>2025</v>
      </c>
      <c r="H141" s="5">
        <v>2026</v>
      </c>
      <c r="I141" s="5">
        <v>2027</v>
      </c>
      <c r="J141" s="5">
        <v>2028</v>
      </c>
      <c r="K141" s="5">
        <v>2029</v>
      </c>
      <c r="L141" s="5">
        <v>2030</v>
      </c>
      <c r="M141" s="5">
        <v>2031</v>
      </c>
      <c r="N141" s="5">
        <v>2032</v>
      </c>
      <c r="O141" s="5">
        <v>2033</v>
      </c>
      <c r="P141" s="5">
        <v>2034</v>
      </c>
      <c r="Q141" s="5">
        <v>2035</v>
      </c>
      <c r="R141" s="5">
        <v>2036</v>
      </c>
      <c r="S141" s="5">
        <v>2037</v>
      </c>
      <c r="T141" s="5">
        <v>2038</v>
      </c>
      <c r="U141" s="5">
        <v>2039</v>
      </c>
      <c r="V141" s="5">
        <v>2040</v>
      </c>
      <c r="W141" s="5">
        <v>2041</v>
      </c>
      <c r="X141" s="5">
        <v>2042</v>
      </c>
      <c r="Y141" s="5">
        <v>2043</v>
      </c>
      <c r="Z141" s="5">
        <v>2044</v>
      </c>
      <c r="AA141" s="5">
        <v>2045</v>
      </c>
      <c r="AB141" s="5">
        <v>2046</v>
      </c>
      <c r="AC141" s="5">
        <v>2047</v>
      </c>
      <c r="AD141" s="5">
        <v>2048</v>
      </c>
      <c r="AE141" s="5">
        <v>2049</v>
      </c>
      <c r="AF141" s="5">
        <v>2050</v>
      </c>
      <c r="AG141" s="60"/>
      <c r="AH141" s="60"/>
    </row>
    <row r="142" spans="2:34" x14ac:dyDescent="0.2">
      <c r="B142" s="14" t="s">
        <v>117</v>
      </c>
      <c r="C142" s="1"/>
      <c r="D142" s="11" t="s">
        <v>206</v>
      </c>
      <c r="E142" s="35"/>
      <c r="F142" s="35">
        <v>2109307161.8251228</v>
      </c>
      <c r="G142" s="35">
        <v>2037422570.553503</v>
      </c>
      <c r="H142" s="35">
        <v>1892904415.5252218</v>
      </c>
      <c r="I142" s="35">
        <v>1662580965.1731009</v>
      </c>
      <c r="J142" s="35">
        <v>1578011453.2874269</v>
      </c>
      <c r="K142" s="35">
        <v>1746655443.9700811</v>
      </c>
      <c r="L142" s="35">
        <v>1541650028.125834</v>
      </c>
      <c r="M142" s="35">
        <v>1582207431.0428975</v>
      </c>
      <c r="N142" s="35">
        <v>1519523155.1515753</v>
      </c>
      <c r="O142" s="35">
        <v>1881088794.1855016</v>
      </c>
      <c r="P142" s="35">
        <v>2068540851.7919502</v>
      </c>
      <c r="Q142" s="35">
        <v>2426993048.3929381</v>
      </c>
      <c r="R142" s="35">
        <v>2206457724.3050265</v>
      </c>
      <c r="S142" s="35">
        <v>2384305893.1115808</v>
      </c>
      <c r="T142" s="35">
        <v>2629923964.6286283</v>
      </c>
      <c r="U142" s="35">
        <v>2269993274.0749168</v>
      </c>
      <c r="V142" s="35">
        <v>2537424034.9148412</v>
      </c>
      <c r="W142" s="35">
        <v>2255359351.9394197</v>
      </c>
      <c r="X142" s="35">
        <v>1863387836.155627</v>
      </c>
      <c r="Y142" s="35">
        <v>2148801491.1910529</v>
      </c>
      <c r="Z142" s="35">
        <v>2614389608.1450052</v>
      </c>
      <c r="AA142" s="35">
        <v>2195539749.8158507</v>
      </c>
      <c r="AB142" s="35">
        <v>2271621313.5839801</v>
      </c>
      <c r="AC142" s="35">
        <v>2770145230.533144</v>
      </c>
      <c r="AD142" s="35">
        <v>3535478860.3229804</v>
      </c>
      <c r="AE142" s="35">
        <v>4580421892.5447073</v>
      </c>
      <c r="AF142" s="35">
        <v>4860837776.8750973</v>
      </c>
      <c r="AG142" s="136"/>
      <c r="AH142" s="136"/>
    </row>
    <row r="143" spans="2:34" x14ac:dyDescent="0.2">
      <c r="B143" s="14" t="s">
        <v>37</v>
      </c>
      <c r="C143" s="52" t="s">
        <v>119</v>
      </c>
      <c r="D143" s="11" t="s">
        <v>206</v>
      </c>
      <c r="E143" s="35"/>
      <c r="F143" s="35">
        <v>2108999023</v>
      </c>
      <c r="G143" s="35">
        <v>2037110834</v>
      </c>
      <c r="H143" s="35">
        <v>1892611686</v>
      </c>
      <c r="I143" s="35">
        <v>1662588825</v>
      </c>
      <c r="J143" s="35">
        <v>1575206729</v>
      </c>
      <c r="K143" s="35">
        <v>1743826542</v>
      </c>
      <c r="L143" s="35">
        <v>1538135878</v>
      </c>
      <c r="M143" s="35">
        <v>1578637813</v>
      </c>
      <c r="N143" s="35">
        <v>1512973953</v>
      </c>
      <c r="O143" s="35">
        <v>1875455221</v>
      </c>
      <c r="P143" s="35">
        <v>2078397584</v>
      </c>
      <c r="Q143" s="35">
        <v>2446268107</v>
      </c>
      <c r="R143" s="35">
        <v>2208569807</v>
      </c>
      <c r="S143" s="35">
        <v>2369215403</v>
      </c>
      <c r="T143" s="35">
        <v>2645095515</v>
      </c>
      <c r="U143" s="35">
        <v>2098395099</v>
      </c>
      <c r="V143" s="35">
        <v>2395478113</v>
      </c>
      <c r="W143" s="35">
        <v>2208717404</v>
      </c>
      <c r="X143" s="35">
        <v>1676508156</v>
      </c>
      <c r="Y143" s="35">
        <v>1990434542</v>
      </c>
      <c r="Z143" s="35">
        <v>2561265326</v>
      </c>
      <c r="AA143" s="35">
        <v>2095793469</v>
      </c>
      <c r="AB143" s="35">
        <v>2163971578</v>
      </c>
      <c r="AC143" s="35">
        <v>2626451839</v>
      </c>
      <c r="AD143" s="35">
        <v>3214628182</v>
      </c>
      <c r="AE143" s="35">
        <v>4090925826</v>
      </c>
      <c r="AF143" s="35">
        <v>4670569479</v>
      </c>
      <c r="AG143" s="136"/>
      <c r="AH143" s="136"/>
    </row>
    <row r="144" spans="2:34" x14ac:dyDescent="0.2">
      <c r="B144" s="14" t="s">
        <v>38</v>
      </c>
      <c r="C144" s="52" t="s">
        <v>120</v>
      </c>
      <c r="D144" s="11" t="s">
        <v>206</v>
      </c>
      <c r="E144" s="35"/>
      <c r="F144" s="35">
        <v>2108999106</v>
      </c>
      <c r="G144" s="35">
        <v>2037110767</v>
      </c>
      <c r="H144" s="35">
        <v>1892611906</v>
      </c>
      <c r="I144" s="35">
        <v>1662588707</v>
      </c>
      <c r="J144" s="35">
        <v>1575205305</v>
      </c>
      <c r="K144" s="35">
        <v>1743823451</v>
      </c>
      <c r="L144" s="35">
        <v>1538134758</v>
      </c>
      <c r="M144" s="35">
        <v>1578636221</v>
      </c>
      <c r="N144" s="35">
        <v>1512973159</v>
      </c>
      <c r="O144" s="35">
        <v>1875499501</v>
      </c>
      <c r="P144" s="35">
        <v>2078570809</v>
      </c>
      <c r="Q144" s="35">
        <v>2446166822</v>
      </c>
      <c r="R144" s="35">
        <v>2208310967</v>
      </c>
      <c r="S144" s="35">
        <v>2369049987</v>
      </c>
      <c r="T144" s="35">
        <v>2646537324</v>
      </c>
      <c r="U144" s="35">
        <v>2099925462</v>
      </c>
      <c r="V144" s="35">
        <v>2395078201</v>
      </c>
      <c r="W144" s="35">
        <v>2212797556</v>
      </c>
      <c r="X144" s="35">
        <v>1680754225</v>
      </c>
      <c r="Y144" s="35">
        <v>1991100398</v>
      </c>
      <c r="Z144" s="35">
        <v>2562063475</v>
      </c>
      <c r="AA144" s="35">
        <v>2097687167</v>
      </c>
      <c r="AB144" s="35">
        <v>2164628628</v>
      </c>
      <c r="AC144" s="35">
        <v>2618058296</v>
      </c>
      <c r="AD144" s="35">
        <v>3204721071</v>
      </c>
      <c r="AE144" s="35">
        <v>4072653566</v>
      </c>
      <c r="AF144" s="35">
        <v>4657662960</v>
      </c>
      <c r="AG144" s="136"/>
      <c r="AH144" s="136"/>
    </row>
    <row r="145" spans="2:34" collapsed="1" x14ac:dyDescent="0.2">
      <c r="B145" s="26"/>
      <c r="D145" s="9"/>
    </row>
    <row r="146" spans="2:34" ht="15.75" x14ac:dyDescent="0.25">
      <c r="B146" s="82" t="s">
        <v>35</v>
      </c>
      <c r="C146" s="83" t="s">
        <v>135</v>
      </c>
      <c r="D146" s="6" t="s">
        <v>12</v>
      </c>
      <c r="E146" s="5">
        <v>2023</v>
      </c>
      <c r="F146" s="5">
        <v>2024</v>
      </c>
      <c r="G146" s="5">
        <v>2025</v>
      </c>
      <c r="H146" s="5">
        <v>2026</v>
      </c>
      <c r="I146" s="5">
        <v>2027</v>
      </c>
      <c r="J146" s="5">
        <v>2028</v>
      </c>
      <c r="K146" s="5">
        <v>2029</v>
      </c>
      <c r="L146" s="5">
        <v>2030</v>
      </c>
      <c r="M146" s="5">
        <v>2031</v>
      </c>
      <c r="N146" s="5">
        <v>2032</v>
      </c>
      <c r="O146" s="5">
        <v>2033</v>
      </c>
      <c r="P146" s="5">
        <v>2034</v>
      </c>
      <c r="Q146" s="5">
        <v>2035</v>
      </c>
      <c r="R146" s="5">
        <v>2036</v>
      </c>
      <c r="S146" s="5">
        <v>2037</v>
      </c>
      <c r="T146" s="5">
        <v>2038</v>
      </c>
      <c r="U146" s="5">
        <v>2039</v>
      </c>
      <c r="V146" s="5">
        <v>2040</v>
      </c>
      <c r="W146" s="5">
        <v>2041</v>
      </c>
      <c r="X146" s="5">
        <v>2042</v>
      </c>
      <c r="Y146" s="5">
        <v>2043</v>
      </c>
      <c r="Z146" s="5">
        <v>2044</v>
      </c>
      <c r="AA146" s="5">
        <v>2045</v>
      </c>
      <c r="AB146" s="5">
        <v>2046</v>
      </c>
      <c r="AC146" s="5">
        <v>2047</v>
      </c>
      <c r="AD146" s="5">
        <v>2048</v>
      </c>
      <c r="AE146" s="5">
        <v>2049</v>
      </c>
      <c r="AF146" s="5">
        <v>2050</v>
      </c>
      <c r="AG146" s="60"/>
      <c r="AH146" s="60"/>
    </row>
    <row r="147" spans="2:34" x14ac:dyDescent="0.2">
      <c r="B147" s="14" t="s">
        <v>117</v>
      </c>
      <c r="C147" s="1"/>
      <c r="D147" s="11" t="s">
        <v>206</v>
      </c>
      <c r="E147" s="35"/>
      <c r="F147" s="35">
        <v>2795260156.7797084</v>
      </c>
      <c r="G147" s="35">
        <v>1840161937.3489537</v>
      </c>
      <c r="H147" s="35">
        <v>1749518348.2959895</v>
      </c>
      <c r="I147" s="35">
        <v>1419385386.5897236</v>
      </c>
      <c r="J147" s="35">
        <v>1113951449.7390797</v>
      </c>
      <c r="K147" s="35">
        <v>1312806920.7313702</v>
      </c>
      <c r="L147" s="35">
        <v>852749367.90652025</v>
      </c>
      <c r="M147" s="35">
        <v>1112323449.1878593</v>
      </c>
      <c r="N147" s="35">
        <v>776954406.69172037</v>
      </c>
      <c r="O147" s="35">
        <v>603307148.15515172</v>
      </c>
      <c r="P147" s="35">
        <v>654059637.09628189</v>
      </c>
      <c r="Q147" s="35">
        <v>648237171.21928966</v>
      </c>
      <c r="R147" s="35">
        <v>321602375.51618046</v>
      </c>
      <c r="S147" s="35">
        <v>292823796.39546525</v>
      </c>
      <c r="T147" s="35">
        <v>584773342.71437538</v>
      </c>
      <c r="U147" s="35">
        <v>566959175.20710897</v>
      </c>
      <c r="V147" s="35">
        <v>544772711.76837218</v>
      </c>
      <c r="W147" s="35">
        <v>1307322029.4047303</v>
      </c>
      <c r="X147" s="35">
        <v>1245842806.4052961</v>
      </c>
      <c r="Y147" s="35">
        <v>1331403073.4603772</v>
      </c>
      <c r="Z147" s="35">
        <v>1704351184.9921327</v>
      </c>
      <c r="AA147" s="35">
        <v>1140559671.0240831</v>
      </c>
      <c r="AB147" s="35">
        <v>1077685671.737802</v>
      </c>
      <c r="AC147" s="35">
        <v>1480118508.9695992</v>
      </c>
      <c r="AD147" s="35">
        <v>1276519528.1356995</v>
      </c>
      <c r="AE147" s="35">
        <v>1313382015.2104664</v>
      </c>
      <c r="AF147" s="35">
        <v>1405058762.3502159</v>
      </c>
      <c r="AG147" s="136"/>
      <c r="AH147" s="136"/>
    </row>
    <row r="148" spans="2:34" x14ac:dyDescent="0.2">
      <c r="B148" s="14" t="s">
        <v>37</v>
      </c>
      <c r="C148" s="52" t="s">
        <v>119</v>
      </c>
      <c r="D148" s="11" t="s">
        <v>206</v>
      </c>
      <c r="E148" s="35"/>
      <c r="F148" s="35">
        <v>2801743144</v>
      </c>
      <c r="G148" s="35">
        <v>1844160386</v>
      </c>
      <c r="H148" s="35">
        <v>1757245683</v>
      </c>
      <c r="I148" s="35">
        <v>1421657202</v>
      </c>
      <c r="J148" s="35">
        <v>1134144171</v>
      </c>
      <c r="K148" s="35">
        <v>1329669404</v>
      </c>
      <c r="L148" s="35">
        <v>857556466</v>
      </c>
      <c r="M148" s="35">
        <v>926278001</v>
      </c>
      <c r="N148" s="35">
        <v>747483546</v>
      </c>
      <c r="O148" s="35">
        <v>523690508</v>
      </c>
      <c r="P148" s="35">
        <v>581383849</v>
      </c>
      <c r="Q148" s="35">
        <v>679118738</v>
      </c>
      <c r="R148" s="35">
        <v>364374187</v>
      </c>
      <c r="S148" s="35">
        <v>253454309</v>
      </c>
      <c r="T148" s="35">
        <v>550848833</v>
      </c>
      <c r="U148" s="35">
        <v>341355237</v>
      </c>
      <c r="V148" s="35">
        <v>388909702</v>
      </c>
      <c r="W148" s="35">
        <v>990668391</v>
      </c>
      <c r="X148" s="35">
        <v>809108506</v>
      </c>
      <c r="Y148" s="35">
        <v>840584967</v>
      </c>
      <c r="Z148" s="35">
        <v>1571394212</v>
      </c>
      <c r="AA148" s="35">
        <v>1026741861</v>
      </c>
      <c r="AB148" s="35">
        <v>867698927</v>
      </c>
      <c r="AC148" s="35">
        <v>1441899308</v>
      </c>
      <c r="AD148" s="35">
        <v>1262430716</v>
      </c>
      <c r="AE148" s="35">
        <v>1318750429</v>
      </c>
      <c r="AF148" s="35">
        <v>1403477187</v>
      </c>
      <c r="AG148" s="136"/>
      <c r="AH148" s="136"/>
    </row>
    <row r="149" spans="2:34" x14ac:dyDescent="0.2">
      <c r="B149" s="14" t="s">
        <v>38</v>
      </c>
      <c r="C149" s="52" t="s">
        <v>120</v>
      </c>
      <c r="D149" s="11" t="s">
        <v>206</v>
      </c>
      <c r="E149" s="35"/>
      <c r="F149" s="35">
        <v>2801493830</v>
      </c>
      <c r="G149" s="35">
        <v>1844057781</v>
      </c>
      <c r="H149" s="35">
        <v>1757191447</v>
      </c>
      <c r="I149" s="35">
        <v>1420915230</v>
      </c>
      <c r="J149" s="35">
        <v>1132775518</v>
      </c>
      <c r="K149" s="35">
        <v>1329495808</v>
      </c>
      <c r="L149" s="35">
        <v>857057555</v>
      </c>
      <c r="M149" s="35">
        <v>926618609</v>
      </c>
      <c r="N149" s="35">
        <v>747130228</v>
      </c>
      <c r="O149" s="35">
        <v>525325997</v>
      </c>
      <c r="P149" s="35">
        <v>581156826</v>
      </c>
      <c r="Q149" s="35">
        <v>677691660</v>
      </c>
      <c r="R149" s="35">
        <v>363605596</v>
      </c>
      <c r="S149" s="35">
        <v>254121239</v>
      </c>
      <c r="T149" s="35">
        <v>546102576</v>
      </c>
      <c r="U149" s="35">
        <v>337508596</v>
      </c>
      <c r="V149" s="35">
        <v>388694490</v>
      </c>
      <c r="W149" s="35">
        <v>986994691</v>
      </c>
      <c r="X149" s="35">
        <v>808546932</v>
      </c>
      <c r="Y149" s="35">
        <v>840459517</v>
      </c>
      <c r="Z149" s="35">
        <v>1570239839</v>
      </c>
      <c r="AA149" s="35">
        <v>1025081181</v>
      </c>
      <c r="AB149" s="35">
        <v>867485109</v>
      </c>
      <c r="AC149" s="35">
        <v>1427561276</v>
      </c>
      <c r="AD149" s="35">
        <v>1248014469</v>
      </c>
      <c r="AE149" s="35">
        <v>1319073970</v>
      </c>
      <c r="AF149" s="35">
        <v>1403679708</v>
      </c>
      <c r="AG149" s="136"/>
      <c r="AH149" s="136"/>
    </row>
    <row r="150" spans="2:34" collapsed="1" x14ac:dyDescent="0.2">
      <c r="B150" s="26"/>
      <c r="D150" s="9"/>
    </row>
    <row r="151" spans="2:34" ht="15.75" x14ac:dyDescent="0.25">
      <c r="B151" s="18" t="s">
        <v>46</v>
      </c>
      <c r="C151" s="3"/>
      <c r="D151" s="81" t="s">
        <v>155</v>
      </c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59"/>
      <c r="AH151" s="59"/>
    </row>
    <row r="152" spans="2:34" ht="15.75" x14ac:dyDescent="0.25">
      <c r="B152" s="82" t="s">
        <v>32</v>
      </c>
      <c r="C152" s="83" t="s">
        <v>131</v>
      </c>
      <c r="D152" s="6" t="s">
        <v>12</v>
      </c>
      <c r="E152" s="5">
        <v>2023</v>
      </c>
      <c r="F152" s="5">
        <v>2024</v>
      </c>
      <c r="G152" s="5">
        <v>2025</v>
      </c>
      <c r="H152" s="5">
        <v>2026</v>
      </c>
      <c r="I152" s="5">
        <v>2027</v>
      </c>
      <c r="J152" s="5">
        <v>2028</v>
      </c>
      <c r="K152" s="5">
        <v>2029</v>
      </c>
      <c r="L152" s="5">
        <v>2030</v>
      </c>
      <c r="M152" s="5">
        <v>2031</v>
      </c>
      <c r="N152" s="5">
        <v>2032</v>
      </c>
      <c r="O152" s="5">
        <v>2033</v>
      </c>
      <c r="P152" s="5">
        <v>2034</v>
      </c>
      <c r="Q152" s="5">
        <v>2035</v>
      </c>
      <c r="R152" s="5">
        <v>2036</v>
      </c>
      <c r="S152" s="5">
        <v>2037</v>
      </c>
      <c r="T152" s="5">
        <v>2038</v>
      </c>
      <c r="U152" s="5">
        <v>2039</v>
      </c>
      <c r="V152" s="5">
        <v>2040</v>
      </c>
      <c r="W152" s="5">
        <v>2041</v>
      </c>
      <c r="X152" s="5">
        <v>2042</v>
      </c>
      <c r="Y152" s="5">
        <v>2043</v>
      </c>
      <c r="Z152" s="5">
        <v>2044</v>
      </c>
      <c r="AA152" s="5">
        <v>2045</v>
      </c>
      <c r="AB152" s="5">
        <v>2046</v>
      </c>
      <c r="AC152" s="5">
        <v>2047</v>
      </c>
      <c r="AD152" s="5">
        <v>2048</v>
      </c>
      <c r="AE152" s="5">
        <v>2049</v>
      </c>
      <c r="AF152" s="5">
        <v>2050</v>
      </c>
      <c r="AG152" s="60"/>
      <c r="AH152" s="60"/>
    </row>
    <row r="153" spans="2:34" x14ac:dyDescent="0.2">
      <c r="B153" s="14" t="s">
        <v>117</v>
      </c>
      <c r="C153" s="1"/>
      <c r="D153" s="11" t="s">
        <v>206</v>
      </c>
      <c r="E153" s="35"/>
      <c r="F153" s="35">
        <v>19354164.534788352</v>
      </c>
      <c r="G153" s="35">
        <v>21659120.609570753</v>
      </c>
      <c r="H153" s="35">
        <v>42365148.106783867</v>
      </c>
      <c r="I153" s="35">
        <v>28238556.048285116</v>
      </c>
      <c r="J153" s="35">
        <v>22281774.97842918</v>
      </c>
      <c r="K153" s="35">
        <v>28889999.008967217</v>
      </c>
      <c r="L153" s="35">
        <v>1078038.1713915677</v>
      </c>
      <c r="M153" s="35">
        <v>9573637.1526071988</v>
      </c>
      <c r="N153" s="35">
        <v>2275840.0849808701</v>
      </c>
      <c r="O153" s="35">
        <v>6356749.3097136877</v>
      </c>
      <c r="P153" s="35">
        <v>22418235.102366082</v>
      </c>
      <c r="Q153" s="35">
        <v>6592282.7345774733</v>
      </c>
      <c r="R153" s="35">
        <v>16082970.176713003</v>
      </c>
      <c r="S153" s="35">
        <v>3074272.6512011182</v>
      </c>
      <c r="T153" s="35">
        <v>47914441.36417415</v>
      </c>
      <c r="U153" s="35">
        <v>39773.667128123227</v>
      </c>
      <c r="V153" s="35">
        <v>38076987.78353253</v>
      </c>
      <c r="W153" s="35">
        <v>85364519.762691796</v>
      </c>
      <c r="X153" s="35">
        <v>90512223.179619387</v>
      </c>
      <c r="Y153" s="35">
        <v>181668481.58158985</v>
      </c>
      <c r="Z153" s="35">
        <v>260233462.52647465</v>
      </c>
      <c r="AA153" s="35">
        <v>227742565.12606579</v>
      </c>
      <c r="AB153" s="35">
        <v>285283944.43575376</v>
      </c>
      <c r="AC153" s="35">
        <v>333740781.06105226</v>
      </c>
      <c r="AD153" s="35">
        <v>326939951.3684032</v>
      </c>
      <c r="AE153" s="35">
        <v>383811157.71214169</v>
      </c>
      <c r="AF153" s="35">
        <v>411767635.44516796</v>
      </c>
      <c r="AG153" s="136"/>
      <c r="AH153" s="136"/>
    </row>
    <row r="154" spans="2:34" x14ac:dyDescent="0.2">
      <c r="B154" s="14" t="s">
        <v>37</v>
      </c>
      <c r="C154" s="52" t="s">
        <v>119</v>
      </c>
      <c r="D154" s="11" t="s">
        <v>206</v>
      </c>
      <c r="E154" s="35"/>
      <c r="F154" s="35">
        <v>19354517</v>
      </c>
      <c r="G154" s="35">
        <v>21659579</v>
      </c>
      <c r="H154" s="35">
        <v>42496754</v>
      </c>
      <c r="I154" s="35">
        <v>30058723</v>
      </c>
      <c r="J154" s="35">
        <v>22032357</v>
      </c>
      <c r="K154" s="35">
        <v>28890534</v>
      </c>
      <c r="L154" s="35">
        <v>129427</v>
      </c>
      <c r="M154" s="35">
        <v>9631344</v>
      </c>
      <c r="N154" s="35">
        <v>3048828</v>
      </c>
      <c r="O154" s="35">
        <v>7022284</v>
      </c>
      <c r="P154" s="35">
        <v>5121597</v>
      </c>
      <c r="Q154" s="35">
        <v>5770454</v>
      </c>
      <c r="R154" s="35">
        <v>20133821</v>
      </c>
      <c r="S154" s="35">
        <v>4498091</v>
      </c>
      <c r="T154" s="35">
        <v>68334932</v>
      </c>
      <c r="U154" s="35">
        <v>33885</v>
      </c>
      <c r="V154" s="35">
        <v>27932482</v>
      </c>
      <c r="W154" s="35">
        <v>46780472</v>
      </c>
      <c r="X154" s="35">
        <v>48019520</v>
      </c>
      <c r="Y154" s="35">
        <v>85030531</v>
      </c>
      <c r="Z154" s="35">
        <v>163176252</v>
      </c>
      <c r="AA154" s="35">
        <v>159442170</v>
      </c>
      <c r="AB154" s="35">
        <v>249271415</v>
      </c>
      <c r="AC154" s="35">
        <v>305801362</v>
      </c>
      <c r="AD154" s="35">
        <v>310059467</v>
      </c>
      <c r="AE154" s="35">
        <v>358006517</v>
      </c>
      <c r="AF154" s="35">
        <v>388227859</v>
      </c>
      <c r="AG154" s="136"/>
      <c r="AH154" s="136"/>
    </row>
    <row r="155" spans="2:34" x14ac:dyDescent="0.2">
      <c r="B155" s="14" t="s">
        <v>38</v>
      </c>
      <c r="C155" s="52" t="s">
        <v>120</v>
      </c>
      <c r="D155" s="11" t="s">
        <v>206</v>
      </c>
      <c r="E155" s="35"/>
      <c r="F155" s="35">
        <v>19354501</v>
      </c>
      <c r="G155" s="35">
        <v>21659549</v>
      </c>
      <c r="H155" s="35">
        <v>42477447</v>
      </c>
      <c r="I155" s="35">
        <v>30053834</v>
      </c>
      <c r="J155" s="35">
        <v>22025150</v>
      </c>
      <c r="K155" s="35">
        <v>28890541</v>
      </c>
      <c r="L155" s="35">
        <v>129333</v>
      </c>
      <c r="M155" s="35">
        <v>9549190</v>
      </c>
      <c r="N155" s="35">
        <v>3036911</v>
      </c>
      <c r="O155" s="35">
        <v>7022256</v>
      </c>
      <c r="P155" s="35">
        <v>4999750</v>
      </c>
      <c r="Q155" s="35">
        <v>5696896</v>
      </c>
      <c r="R155" s="35">
        <v>19973542</v>
      </c>
      <c r="S155" s="35">
        <v>4425378</v>
      </c>
      <c r="T155" s="35">
        <v>68339993</v>
      </c>
      <c r="U155" s="35">
        <v>33846</v>
      </c>
      <c r="V155" s="35">
        <v>28198866</v>
      </c>
      <c r="W155" s="35">
        <v>43960745</v>
      </c>
      <c r="X155" s="35">
        <v>46474074</v>
      </c>
      <c r="Y155" s="35">
        <v>84027049</v>
      </c>
      <c r="Z155" s="35">
        <v>160400096</v>
      </c>
      <c r="AA155" s="35">
        <v>158602045</v>
      </c>
      <c r="AB155" s="35">
        <v>244129249</v>
      </c>
      <c r="AC155" s="35">
        <v>303470636</v>
      </c>
      <c r="AD155" s="35">
        <v>307648329</v>
      </c>
      <c r="AE155" s="35">
        <v>350616395</v>
      </c>
      <c r="AF155" s="35">
        <v>386487474</v>
      </c>
      <c r="AG155" s="136"/>
      <c r="AH155" s="136"/>
    </row>
    <row r="156" spans="2:34" x14ac:dyDescent="0.2">
      <c r="B156" s="14" t="s">
        <v>121</v>
      </c>
      <c r="C156" s="52" t="s">
        <v>122</v>
      </c>
      <c r="D156" s="11" t="s">
        <v>206</v>
      </c>
      <c r="E156" s="35"/>
      <c r="F156" s="35">
        <v>19348716</v>
      </c>
      <c r="G156" s="35">
        <v>21659713</v>
      </c>
      <c r="H156" s="35">
        <v>42492491</v>
      </c>
      <c r="I156" s="35">
        <v>30013354</v>
      </c>
      <c r="J156" s="35">
        <v>22034937</v>
      </c>
      <c r="K156" s="35">
        <v>28890732</v>
      </c>
      <c r="L156" s="35">
        <v>126861</v>
      </c>
      <c r="M156" s="35">
        <v>9579321</v>
      </c>
      <c r="N156" s="35">
        <v>3009926</v>
      </c>
      <c r="O156" s="35">
        <v>7022509</v>
      </c>
      <c r="P156" s="35">
        <v>5039691</v>
      </c>
      <c r="Q156" s="35">
        <v>5497897</v>
      </c>
      <c r="R156" s="35">
        <v>19959178</v>
      </c>
      <c r="S156" s="35">
        <v>4721006</v>
      </c>
      <c r="T156" s="35">
        <v>68319465</v>
      </c>
      <c r="U156" s="35">
        <v>34205</v>
      </c>
      <c r="V156" s="35">
        <v>28450884</v>
      </c>
      <c r="W156" s="35">
        <v>44213257</v>
      </c>
      <c r="X156" s="35">
        <v>47525250</v>
      </c>
      <c r="Y156" s="35">
        <v>84885659</v>
      </c>
      <c r="Z156" s="35">
        <v>162590870</v>
      </c>
      <c r="AA156" s="35">
        <v>160119149</v>
      </c>
      <c r="AB156" s="35">
        <v>247474242</v>
      </c>
      <c r="AC156" s="35">
        <v>304825370</v>
      </c>
      <c r="AD156" s="35">
        <v>310929615</v>
      </c>
      <c r="AE156" s="35">
        <v>355022782</v>
      </c>
      <c r="AF156" s="35">
        <v>389501601</v>
      </c>
      <c r="AG156" s="136"/>
      <c r="AH156" s="136"/>
    </row>
    <row r="157" spans="2:34" x14ac:dyDescent="0.2">
      <c r="B157" s="14" t="s">
        <v>27</v>
      </c>
      <c r="C157" s="52" t="s">
        <v>123</v>
      </c>
      <c r="D157" s="11" t="s">
        <v>206</v>
      </c>
      <c r="E157" s="35"/>
      <c r="F157" s="35">
        <v>19354474.307261009</v>
      </c>
      <c r="G157" s="35">
        <v>21659540.381565217</v>
      </c>
      <c r="H157" s="35">
        <v>42500138.461494796</v>
      </c>
      <c r="I157" s="35">
        <v>30056939.08447165</v>
      </c>
      <c r="J157" s="35">
        <v>22064361.240669411</v>
      </c>
      <c r="K157" s="35">
        <v>28890526.403025851</v>
      </c>
      <c r="L157" s="35">
        <v>129278.45960429222</v>
      </c>
      <c r="M157" s="35">
        <v>9440981.0913475882</v>
      </c>
      <c r="N157" s="35">
        <v>2561450.1030422635</v>
      </c>
      <c r="O157" s="35">
        <v>7022215.0775752431</v>
      </c>
      <c r="P157" s="35">
        <v>4885186.8930140194</v>
      </c>
      <c r="Q157" s="35">
        <v>5514048.7615232645</v>
      </c>
      <c r="R157" s="35">
        <v>20401689.107844505</v>
      </c>
      <c r="S157" s="35">
        <v>4912183.8319140142</v>
      </c>
      <c r="T157" s="35">
        <v>68023493.810654029</v>
      </c>
      <c r="U157" s="35">
        <v>33787.567436365709</v>
      </c>
      <c r="V157" s="35">
        <v>28907193.723613854</v>
      </c>
      <c r="W157" s="35">
        <v>47896892.67407877</v>
      </c>
      <c r="X157" s="35">
        <v>50357141.082410701</v>
      </c>
      <c r="Y157" s="35">
        <v>86795089.252539635</v>
      </c>
      <c r="Z157" s="35">
        <v>165274954.24170282</v>
      </c>
      <c r="AA157" s="35">
        <v>166139456.21170792</v>
      </c>
      <c r="AB157" s="35">
        <v>251576369.91797677</v>
      </c>
      <c r="AC157" s="35">
        <v>313465330.18974394</v>
      </c>
      <c r="AD157" s="35">
        <v>314902105.34329796</v>
      </c>
      <c r="AE157" s="35">
        <v>366582353.29910994</v>
      </c>
      <c r="AF157" s="35">
        <v>394555766.74372089</v>
      </c>
      <c r="AG157" s="136"/>
      <c r="AH157" s="136"/>
    </row>
    <row r="158" spans="2:34" collapsed="1" x14ac:dyDescent="0.2">
      <c r="B158" s="26"/>
      <c r="D158" s="9"/>
    </row>
    <row r="159" spans="2:34" ht="15.75" x14ac:dyDescent="0.25">
      <c r="B159" s="82" t="s">
        <v>34</v>
      </c>
      <c r="C159" s="83" t="s">
        <v>133</v>
      </c>
      <c r="D159" s="6" t="s">
        <v>12</v>
      </c>
      <c r="E159" s="5">
        <v>2023</v>
      </c>
      <c r="F159" s="5">
        <v>2024</v>
      </c>
      <c r="G159" s="5">
        <v>2025</v>
      </c>
      <c r="H159" s="5">
        <v>2026</v>
      </c>
      <c r="I159" s="5">
        <v>2027</v>
      </c>
      <c r="J159" s="5">
        <v>2028</v>
      </c>
      <c r="K159" s="5">
        <v>2029</v>
      </c>
      <c r="L159" s="5">
        <v>2030</v>
      </c>
      <c r="M159" s="5">
        <v>2031</v>
      </c>
      <c r="N159" s="5">
        <v>2032</v>
      </c>
      <c r="O159" s="5">
        <v>2033</v>
      </c>
      <c r="P159" s="5">
        <v>2034</v>
      </c>
      <c r="Q159" s="5">
        <v>2035</v>
      </c>
      <c r="R159" s="5">
        <v>2036</v>
      </c>
      <c r="S159" s="5">
        <v>2037</v>
      </c>
      <c r="T159" s="5">
        <v>2038</v>
      </c>
      <c r="U159" s="5">
        <v>2039</v>
      </c>
      <c r="V159" s="5">
        <v>2040</v>
      </c>
      <c r="W159" s="5">
        <v>2041</v>
      </c>
      <c r="X159" s="5">
        <v>2042</v>
      </c>
      <c r="Y159" s="5">
        <v>2043</v>
      </c>
      <c r="Z159" s="5">
        <v>2044</v>
      </c>
      <c r="AA159" s="5">
        <v>2045</v>
      </c>
      <c r="AB159" s="5">
        <v>2046</v>
      </c>
      <c r="AC159" s="5">
        <v>2047</v>
      </c>
      <c r="AD159" s="5">
        <v>2048</v>
      </c>
      <c r="AE159" s="5">
        <v>2049</v>
      </c>
      <c r="AF159" s="5">
        <v>2050</v>
      </c>
      <c r="AG159" s="60"/>
      <c r="AH159" s="60"/>
    </row>
    <row r="160" spans="2:34" x14ac:dyDescent="0.2">
      <c r="B160" s="14" t="s">
        <v>117</v>
      </c>
      <c r="C160" s="1"/>
      <c r="D160" s="11" t="s">
        <v>206</v>
      </c>
      <c r="E160" s="35"/>
      <c r="F160" s="35">
        <v>3838537.8039324055</v>
      </c>
      <c r="G160" s="35">
        <v>12999381.773768321</v>
      </c>
      <c r="H160" s="35">
        <v>15330018.729651958</v>
      </c>
      <c r="I160" s="35">
        <v>163292.82717158826</v>
      </c>
      <c r="J160" s="35">
        <v>17005900.905550763</v>
      </c>
      <c r="K160" s="35">
        <v>15611512.934417741</v>
      </c>
      <c r="L160" s="35">
        <v>320.13278691664891</v>
      </c>
      <c r="M160" s="35">
        <v>24091691.482021514</v>
      </c>
      <c r="N160" s="35">
        <v>2668425.5107142101</v>
      </c>
      <c r="O160" s="35">
        <v>14752911.114090778</v>
      </c>
      <c r="P160" s="35">
        <v>62692094.658665784</v>
      </c>
      <c r="Q160" s="35">
        <v>90904571.395708069</v>
      </c>
      <c r="R160" s="35">
        <v>31073023.667820144</v>
      </c>
      <c r="S160" s="35">
        <v>3445480.6309793522</v>
      </c>
      <c r="T160" s="35">
        <v>89015671.369249195</v>
      </c>
      <c r="U160" s="35">
        <v>1136028.6395604042</v>
      </c>
      <c r="V160" s="35">
        <v>4297410.7165766098</v>
      </c>
      <c r="W160" s="35">
        <v>3815849.0997303315</v>
      </c>
      <c r="X160" s="35">
        <v>58199154.11008358</v>
      </c>
      <c r="Y160" s="35">
        <v>4057474.5643516551</v>
      </c>
      <c r="Z160" s="35">
        <v>5570265.3299076455</v>
      </c>
      <c r="AA160" s="35">
        <v>15511215.571205156</v>
      </c>
      <c r="AB160" s="35">
        <v>4326188.7871090639</v>
      </c>
      <c r="AC160" s="35">
        <v>55220818.394458689</v>
      </c>
      <c r="AD160" s="35">
        <v>6884917.5272926157</v>
      </c>
      <c r="AE160" s="35">
        <v>21085964.961097252</v>
      </c>
      <c r="AF160" s="35">
        <v>37860505.159200169</v>
      </c>
      <c r="AG160" s="136"/>
      <c r="AH160" s="136"/>
    </row>
    <row r="161" spans="2:34" x14ac:dyDescent="0.2">
      <c r="B161" s="14" t="s">
        <v>37</v>
      </c>
      <c r="C161" s="52" t="s">
        <v>119</v>
      </c>
      <c r="D161" s="11" t="s">
        <v>206</v>
      </c>
      <c r="E161" s="35"/>
      <c r="F161" s="35">
        <v>3838687</v>
      </c>
      <c r="G161" s="35">
        <v>12999535</v>
      </c>
      <c r="H161" s="35">
        <v>15330197</v>
      </c>
      <c r="I161" s="35">
        <v>163467</v>
      </c>
      <c r="J161" s="35">
        <v>17030260</v>
      </c>
      <c r="K161" s="35">
        <v>15619001</v>
      </c>
      <c r="L161" s="35">
        <v>526</v>
      </c>
      <c r="M161" s="35">
        <v>24092058</v>
      </c>
      <c r="N161" s="35">
        <v>2772075</v>
      </c>
      <c r="O161" s="35">
        <v>14568696</v>
      </c>
      <c r="P161" s="35">
        <v>62814022</v>
      </c>
      <c r="Q161" s="35">
        <v>90265827</v>
      </c>
      <c r="R161" s="35">
        <v>40809421</v>
      </c>
      <c r="S161" s="35">
        <v>8479023</v>
      </c>
      <c r="T161" s="35">
        <v>87699614</v>
      </c>
      <c r="U161" s="35">
        <v>942</v>
      </c>
      <c r="V161" s="35">
        <v>179093</v>
      </c>
      <c r="W161" s="35">
        <v>4260147</v>
      </c>
      <c r="X161" s="35">
        <v>72811707</v>
      </c>
      <c r="Y161" s="35">
        <v>1673522</v>
      </c>
      <c r="Z161" s="35">
        <v>8356624</v>
      </c>
      <c r="AA161" s="35">
        <v>13044330</v>
      </c>
      <c r="AB161" s="35">
        <v>4204136</v>
      </c>
      <c r="AC161" s="35">
        <v>53423140</v>
      </c>
      <c r="AD161" s="35">
        <v>6565124</v>
      </c>
      <c r="AE161" s="35">
        <v>21932321</v>
      </c>
      <c r="AF161" s="35">
        <v>36733557</v>
      </c>
      <c r="AG161" s="136"/>
      <c r="AH161" s="136"/>
    </row>
    <row r="162" spans="2:34" x14ac:dyDescent="0.2">
      <c r="B162" s="14" t="s">
        <v>38</v>
      </c>
      <c r="C162" s="52" t="s">
        <v>120</v>
      </c>
      <c r="D162" s="11" t="s">
        <v>206</v>
      </c>
      <c r="E162" s="35"/>
      <c r="F162" s="35">
        <v>3838673</v>
      </c>
      <c r="G162" s="35">
        <v>12999521</v>
      </c>
      <c r="H162" s="35">
        <v>15330181</v>
      </c>
      <c r="I162" s="35">
        <v>163451</v>
      </c>
      <c r="J162" s="35">
        <v>17029160</v>
      </c>
      <c r="K162" s="35">
        <v>15619115</v>
      </c>
      <c r="L162" s="35">
        <v>506</v>
      </c>
      <c r="M162" s="35">
        <v>24092141</v>
      </c>
      <c r="N162" s="35">
        <v>2772183</v>
      </c>
      <c r="O162" s="35">
        <v>14568671</v>
      </c>
      <c r="P162" s="35">
        <v>62817965</v>
      </c>
      <c r="Q162" s="35">
        <v>90262096</v>
      </c>
      <c r="R162" s="35">
        <v>41022481</v>
      </c>
      <c r="S162" s="35">
        <v>8677343</v>
      </c>
      <c r="T162" s="35">
        <v>87783459</v>
      </c>
      <c r="U162" s="35">
        <v>910</v>
      </c>
      <c r="V162" s="35">
        <v>202102</v>
      </c>
      <c r="W162" s="35">
        <v>4237809</v>
      </c>
      <c r="X162" s="35">
        <v>72539515</v>
      </c>
      <c r="Y162" s="35">
        <v>1714867</v>
      </c>
      <c r="Z162" s="35">
        <v>8350968</v>
      </c>
      <c r="AA162" s="35">
        <v>13055658</v>
      </c>
      <c r="AB162" s="35">
        <v>4088143</v>
      </c>
      <c r="AC162" s="35">
        <v>53330470</v>
      </c>
      <c r="AD162" s="35">
        <v>6561031</v>
      </c>
      <c r="AE162" s="35">
        <v>21637402</v>
      </c>
      <c r="AF162" s="35">
        <v>36876346</v>
      </c>
      <c r="AG162" s="136"/>
      <c r="AH162" s="136"/>
    </row>
    <row r="163" spans="2:34" collapsed="1" x14ac:dyDescent="0.2">
      <c r="B163" s="26"/>
      <c r="D163" s="9"/>
    </row>
    <row r="164" spans="2:34" ht="15.75" x14ac:dyDescent="0.25">
      <c r="B164" s="82" t="s">
        <v>35</v>
      </c>
      <c r="C164" s="83" t="s">
        <v>135</v>
      </c>
      <c r="D164" s="6" t="s">
        <v>12</v>
      </c>
      <c r="E164" s="5">
        <v>2023</v>
      </c>
      <c r="F164" s="5">
        <v>2024</v>
      </c>
      <c r="G164" s="5">
        <v>2025</v>
      </c>
      <c r="H164" s="5">
        <v>2026</v>
      </c>
      <c r="I164" s="5">
        <v>2027</v>
      </c>
      <c r="J164" s="5">
        <v>2028</v>
      </c>
      <c r="K164" s="5">
        <v>2029</v>
      </c>
      <c r="L164" s="5">
        <v>2030</v>
      </c>
      <c r="M164" s="5">
        <v>2031</v>
      </c>
      <c r="N164" s="5">
        <v>2032</v>
      </c>
      <c r="O164" s="5">
        <v>2033</v>
      </c>
      <c r="P164" s="5">
        <v>2034</v>
      </c>
      <c r="Q164" s="5">
        <v>2035</v>
      </c>
      <c r="R164" s="5">
        <v>2036</v>
      </c>
      <c r="S164" s="5">
        <v>2037</v>
      </c>
      <c r="T164" s="5">
        <v>2038</v>
      </c>
      <c r="U164" s="5">
        <v>2039</v>
      </c>
      <c r="V164" s="5">
        <v>2040</v>
      </c>
      <c r="W164" s="5">
        <v>2041</v>
      </c>
      <c r="X164" s="5">
        <v>2042</v>
      </c>
      <c r="Y164" s="5">
        <v>2043</v>
      </c>
      <c r="Z164" s="5">
        <v>2044</v>
      </c>
      <c r="AA164" s="5">
        <v>2045</v>
      </c>
      <c r="AB164" s="5">
        <v>2046</v>
      </c>
      <c r="AC164" s="5">
        <v>2047</v>
      </c>
      <c r="AD164" s="5">
        <v>2048</v>
      </c>
      <c r="AE164" s="5">
        <v>2049</v>
      </c>
      <c r="AF164" s="5">
        <v>2050</v>
      </c>
      <c r="AG164" s="60"/>
      <c r="AH164" s="60"/>
    </row>
    <row r="165" spans="2:34" x14ac:dyDescent="0.2">
      <c r="B165" s="14" t="s">
        <v>117</v>
      </c>
      <c r="C165" s="1"/>
      <c r="D165" s="11" t="s">
        <v>206</v>
      </c>
      <c r="E165" s="35"/>
      <c r="F165" s="35">
        <v>23079351.37557029</v>
      </c>
      <c r="G165" s="35">
        <v>14864046.727889864</v>
      </c>
      <c r="H165" s="35">
        <v>28279819.120570194</v>
      </c>
      <c r="I165" s="35">
        <v>35625884.344574548</v>
      </c>
      <c r="J165" s="35">
        <v>11454243.999923734</v>
      </c>
      <c r="K165" s="35">
        <v>81338822.722619787</v>
      </c>
      <c r="L165" s="35">
        <v>979816.36830828758</v>
      </c>
      <c r="M165" s="35">
        <v>42965982.467297867</v>
      </c>
      <c r="N165" s="35">
        <v>932799.18130510754</v>
      </c>
      <c r="O165" s="35">
        <v>2586585.4219618216</v>
      </c>
      <c r="P165" s="35">
        <v>12687.748794271787</v>
      </c>
      <c r="Q165" s="35">
        <v>2044561.4372963114</v>
      </c>
      <c r="R165" s="35">
        <v>5359084.5866656369</v>
      </c>
      <c r="S165" s="35">
        <v>479.57282003970494</v>
      </c>
      <c r="T165" s="35">
        <v>35560756.393744946</v>
      </c>
      <c r="U165" s="35">
        <v>541.81989559488511</v>
      </c>
      <c r="V165" s="35">
        <v>7229930.6815436883</v>
      </c>
      <c r="W165" s="35">
        <v>591.02407929727883</v>
      </c>
      <c r="X165" s="35">
        <v>12195102.444960952</v>
      </c>
      <c r="Y165" s="35">
        <v>1039.4400085503712</v>
      </c>
      <c r="Z165" s="35">
        <v>12099060.00856976</v>
      </c>
      <c r="AA165" s="35">
        <v>38091102.015810736</v>
      </c>
      <c r="AB165" s="35">
        <v>757.31634148097373</v>
      </c>
      <c r="AC165" s="35">
        <v>905.80599597236289</v>
      </c>
      <c r="AD165" s="35">
        <v>139979.82526186158</v>
      </c>
      <c r="AE165" s="35">
        <v>336782.54562359641</v>
      </c>
      <c r="AF165" s="35">
        <v>2257.3361589740575</v>
      </c>
      <c r="AG165" s="136"/>
      <c r="AH165" s="136"/>
    </row>
    <row r="166" spans="2:34" x14ac:dyDescent="0.2">
      <c r="B166" s="14" t="s">
        <v>37</v>
      </c>
      <c r="C166" s="52" t="s">
        <v>119</v>
      </c>
      <c r="D166" s="11" t="s">
        <v>206</v>
      </c>
      <c r="E166" s="35"/>
      <c r="F166" s="35">
        <v>23079469</v>
      </c>
      <c r="G166" s="35">
        <v>14675455</v>
      </c>
      <c r="H166" s="35">
        <v>28860358</v>
      </c>
      <c r="I166" s="35">
        <v>35215664</v>
      </c>
      <c r="J166" s="35">
        <v>12736299</v>
      </c>
      <c r="K166" s="35">
        <v>125380775</v>
      </c>
      <c r="L166" s="35">
        <v>351047</v>
      </c>
      <c r="M166" s="35">
        <v>16620617</v>
      </c>
      <c r="N166" s="35">
        <v>160818</v>
      </c>
      <c r="O166" s="35">
        <v>2526320</v>
      </c>
      <c r="P166" s="35">
        <v>607</v>
      </c>
      <c r="Q166" s="35">
        <v>712</v>
      </c>
      <c r="R166" s="35">
        <v>1523841</v>
      </c>
      <c r="S166" s="35">
        <v>68072</v>
      </c>
      <c r="T166" s="35">
        <v>14834581</v>
      </c>
      <c r="U166" s="35">
        <v>799</v>
      </c>
      <c r="V166" s="35">
        <v>1875756</v>
      </c>
      <c r="W166" s="35">
        <v>1678812</v>
      </c>
      <c r="X166" s="35">
        <v>2439107</v>
      </c>
      <c r="Y166" s="35">
        <v>977</v>
      </c>
      <c r="Z166" s="35">
        <v>1911086</v>
      </c>
      <c r="AA166" s="35">
        <v>8900041</v>
      </c>
      <c r="AB166" s="35">
        <v>1126</v>
      </c>
      <c r="AC166" s="35">
        <v>1228</v>
      </c>
      <c r="AD166" s="35">
        <v>101618</v>
      </c>
      <c r="AE166" s="35">
        <v>1350</v>
      </c>
      <c r="AF166" s="35">
        <v>1417</v>
      </c>
      <c r="AG166" s="136"/>
      <c r="AH166" s="136"/>
    </row>
    <row r="167" spans="2:34" x14ac:dyDescent="0.2">
      <c r="B167" s="14" t="s">
        <v>38</v>
      </c>
      <c r="C167" s="52" t="s">
        <v>120</v>
      </c>
      <c r="D167" s="11" t="s">
        <v>206</v>
      </c>
      <c r="E167" s="35"/>
      <c r="F167" s="35">
        <v>23079381</v>
      </c>
      <c r="G167" s="35">
        <v>14675610</v>
      </c>
      <c r="H167" s="35">
        <v>28855816</v>
      </c>
      <c r="I167" s="35">
        <v>35167955</v>
      </c>
      <c r="J167" s="35">
        <v>12548271</v>
      </c>
      <c r="K167" s="35">
        <v>122315552</v>
      </c>
      <c r="L167" s="35">
        <v>327694</v>
      </c>
      <c r="M167" s="35">
        <v>16964579</v>
      </c>
      <c r="N167" s="35">
        <v>158902</v>
      </c>
      <c r="O167" s="35">
        <v>2520199</v>
      </c>
      <c r="P167" s="35">
        <v>456</v>
      </c>
      <c r="Q167" s="35">
        <v>1408</v>
      </c>
      <c r="R167" s="35">
        <v>1424107</v>
      </c>
      <c r="S167" s="35">
        <v>65676</v>
      </c>
      <c r="T167" s="35">
        <v>14626378</v>
      </c>
      <c r="U167" s="35">
        <v>601</v>
      </c>
      <c r="V167" s="35">
        <v>1546892</v>
      </c>
      <c r="W167" s="35">
        <v>1678592</v>
      </c>
      <c r="X167" s="35">
        <v>2440393</v>
      </c>
      <c r="Y167" s="35">
        <v>843</v>
      </c>
      <c r="Z167" s="35">
        <v>2098924</v>
      </c>
      <c r="AA167" s="35">
        <v>8905865</v>
      </c>
      <c r="AB167" s="35">
        <v>846</v>
      </c>
      <c r="AC167" s="35">
        <v>1830</v>
      </c>
      <c r="AD167" s="35">
        <v>102864</v>
      </c>
      <c r="AE167" s="35">
        <v>1014</v>
      </c>
      <c r="AF167" s="35">
        <v>1065</v>
      </c>
      <c r="AG167" s="136"/>
      <c r="AH167" s="136"/>
    </row>
    <row r="168" spans="2:34" collapsed="1" x14ac:dyDescent="0.2">
      <c r="B168" s="26"/>
      <c r="D168" s="9"/>
    </row>
    <row r="169" spans="2:34" ht="15.75" x14ac:dyDescent="0.25">
      <c r="B169" s="18" t="s">
        <v>145</v>
      </c>
      <c r="C169" s="3"/>
      <c r="D169" s="81" t="s">
        <v>157</v>
      </c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59"/>
      <c r="AH169" s="59"/>
    </row>
    <row r="170" spans="2:34" ht="15.75" x14ac:dyDescent="0.25">
      <c r="B170" s="82" t="s">
        <v>32</v>
      </c>
      <c r="C170" s="83" t="s">
        <v>131</v>
      </c>
      <c r="D170" s="6" t="s">
        <v>12</v>
      </c>
      <c r="E170" s="5">
        <v>2023</v>
      </c>
      <c r="F170" s="5">
        <v>2024</v>
      </c>
      <c r="G170" s="5">
        <v>2025</v>
      </c>
      <c r="H170" s="5">
        <v>2026</v>
      </c>
      <c r="I170" s="5">
        <v>2027</v>
      </c>
      <c r="J170" s="5">
        <v>2028</v>
      </c>
      <c r="K170" s="5">
        <v>2029</v>
      </c>
      <c r="L170" s="5">
        <v>2030</v>
      </c>
      <c r="M170" s="5">
        <v>2031</v>
      </c>
      <c r="N170" s="5">
        <v>2032</v>
      </c>
      <c r="O170" s="5">
        <v>2033</v>
      </c>
      <c r="P170" s="5">
        <v>2034</v>
      </c>
      <c r="Q170" s="5">
        <v>2035</v>
      </c>
      <c r="R170" s="5">
        <v>2036</v>
      </c>
      <c r="S170" s="5">
        <v>2037</v>
      </c>
      <c r="T170" s="5">
        <v>2038</v>
      </c>
      <c r="U170" s="5">
        <v>2039</v>
      </c>
      <c r="V170" s="5">
        <v>2040</v>
      </c>
      <c r="W170" s="5">
        <v>2041</v>
      </c>
      <c r="X170" s="5">
        <v>2042</v>
      </c>
      <c r="Y170" s="5">
        <v>2043</v>
      </c>
      <c r="Z170" s="5">
        <v>2044</v>
      </c>
      <c r="AA170" s="5">
        <v>2045</v>
      </c>
      <c r="AB170" s="5">
        <v>2046</v>
      </c>
      <c r="AC170" s="5">
        <v>2047</v>
      </c>
      <c r="AD170" s="5">
        <v>2048</v>
      </c>
      <c r="AE170" s="5">
        <v>2049</v>
      </c>
      <c r="AF170" s="5">
        <v>2050</v>
      </c>
      <c r="AG170" s="60"/>
      <c r="AH170" s="60"/>
    </row>
    <row r="171" spans="2:34" x14ac:dyDescent="0.2">
      <c r="B171" s="14" t="s">
        <v>117</v>
      </c>
      <c r="C171" s="1"/>
      <c r="D171" s="11" t="s">
        <v>206</v>
      </c>
      <c r="E171" s="35"/>
      <c r="F171" s="35">
        <v>689236629.81208146</v>
      </c>
      <c r="G171" s="35">
        <v>1693232309.6359003</v>
      </c>
      <c r="H171" s="35">
        <v>1973559670.6288035</v>
      </c>
      <c r="I171" s="35">
        <v>2375815587.7009692</v>
      </c>
      <c r="J171" s="35">
        <v>3320803629.8742957</v>
      </c>
      <c r="K171" s="35">
        <v>4598637146.4038334</v>
      </c>
      <c r="L171" s="35">
        <v>5062227417.6031141</v>
      </c>
      <c r="M171" s="35">
        <v>6006774755.0517359</v>
      </c>
      <c r="N171" s="35">
        <v>6282377441.9438601</v>
      </c>
      <c r="O171" s="35">
        <v>7370830175.6643476</v>
      </c>
      <c r="P171" s="35">
        <v>8374396332.4808073</v>
      </c>
      <c r="Q171" s="35">
        <v>8634835374.938427</v>
      </c>
      <c r="R171" s="35">
        <v>9132867916.5602589</v>
      </c>
      <c r="S171" s="35">
        <v>9245885131.31534</v>
      </c>
      <c r="T171" s="35">
        <v>11015337120.562498</v>
      </c>
      <c r="U171" s="35">
        <v>11207585866.539778</v>
      </c>
      <c r="V171" s="35">
        <v>12815473536.719286</v>
      </c>
      <c r="W171" s="35">
        <v>13709643094.381321</v>
      </c>
      <c r="X171" s="35">
        <v>14684777390.038567</v>
      </c>
      <c r="Y171" s="35">
        <v>16693576070.138037</v>
      </c>
      <c r="Z171" s="35">
        <v>17821958218.543682</v>
      </c>
      <c r="AA171" s="35">
        <v>18168293937.985363</v>
      </c>
      <c r="AB171" s="35">
        <v>18474107184.300415</v>
      </c>
      <c r="AC171" s="35">
        <v>21347688696.924095</v>
      </c>
      <c r="AD171" s="35">
        <v>22289888196.43425</v>
      </c>
      <c r="AE171" s="35">
        <v>23242506625.531834</v>
      </c>
      <c r="AF171" s="35">
        <v>23224705785.924961</v>
      </c>
      <c r="AG171" s="136"/>
      <c r="AH171" s="136"/>
    </row>
    <row r="172" spans="2:34" x14ac:dyDescent="0.2">
      <c r="B172" s="14" t="s">
        <v>37</v>
      </c>
      <c r="C172" s="52" t="s">
        <v>119</v>
      </c>
      <c r="D172" s="11" t="s">
        <v>206</v>
      </c>
      <c r="E172" s="35"/>
      <c r="F172" s="35">
        <v>689270914</v>
      </c>
      <c r="G172" s="35">
        <v>1692982989</v>
      </c>
      <c r="H172" s="35">
        <v>1971967555</v>
      </c>
      <c r="I172" s="35">
        <v>2359548115</v>
      </c>
      <c r="J172" s="35">
        <v>3307207274</v>
      </c>
      <c r="K172" s="35">
        <v>4567906777</v>
      </c>
      <c r="L172" s="35">
        <v>4989153704</v>
      </c>
      <c r="M172" s="35">
        <v>5822905234</v>
      </c>
      <c r="N172" s="35">
        <v>6078829940</v>
      </c>
      <c r="O172" s="35">
        <v>7262978013</v>
      </c>
      <c r="P172" s="35">
        <v>8171268491</v>
      </c>
      <c r="Q172" s="35">
        <v>8493711559</v>
      </c>
      <c r="R172" s="35">
        <v>8906009432</v>
      </c>
      <c r="S172" s="35">
        <v>9071952415</v>
      </c>
      <c r="T172" s="35">
        <v>10940371652</v>
      </c>
      <c r="U172" s="35">
        <v>11064097992</v>
      </c>
      <c r="V172" s="35">
        <v>12511448331</v>
      </c>
      <c r="W172" s="35">
        <v>13225160693</v>
      </c>
      <c r="X172" s="35">
        <v>14179337354</v>
      </c>
      <c r="Y172" s="35">
        <v>15995830155</v>
      </c>
      <c r="Z172" s="35">
        <v>17345315029</v>
      </c>
      <c r="AA172" s="35">
        <v>17679813540</v>
      </c>
      <c r="AB172" s="35">
        <v>17783696874</v>
      </c>
      <c r="AC172" s="35">
        <v>20300076368</v>
      </c>
      <c r="AD172" s="35">
        <v>21061860839</v>
      </c>
      <c r="AE172" s="35">
        <v>22033730680</v>
      </c>
      <c r="AF172" s="35">
        <v>21964421845</v>
      </c>
      <c r="AG172" s="136"/>
      <c r="AH172" s="136"/>
    </row>
    <row r="173" spans="2:34" x14ac:dyDescent="0.2">
      <c r="B173" s="14" t="s">
        <v>38</v>
      </c>
      <c r="C173" s="52" t="s">
        <v>120</v>
      </c>
      <c r="D173" s="11" t="s">
        <v>206</v>
      </c>
      <c r="E173" s="35"/>
      <c r="F173" s="35">
        <v>689271464</v>
      </c>
      <c r="G173" s="35">
        <v>1693631191</v>
      </c>
      <c r="H173" s="35">
        <v>1972577672</v>
      </c>
      <c r="I173" s="35">
        <v>2360131724</v>
      </c>
      <c r="J173" s="35">
        <v>3306825910</v>
      </c>
      <c r="K173" s="35">
        <v>4569197162</v>
      </c>
      <c r="L173" s="35">
        <v>4990368865</v>
      </c>
      <c r="M173" s="35">
        <v>5824093486</v>
      </c>
      <c r="N173" s="35">
        <v>6077812483</v>
      </c>
      <c r="O173" s="35">
        <v>7262419497</v>
      </c>
      <c r="P173" s="35">
        <v>8172815198</v>
      </c>
      <c r="Q173" s="35">
        <v>8494696473</v>
      </c>
      <c r="R173" s="35">
        <v>8907100473</v>
      </c>
      <c r="S173" s="35">
        <v>9072793502</v>
      </c>
      <c r="T173" s="35">
        <v>10947129229</v>
      </c>
      <c r="U173" s="35">
        <v>11070865887</v>
      </c>
      <c r="V173" s="35">
        <v>12501590548</v>
      </c>
      <c r="W173" s="35">
        <v>13220837949</v>
      </c>
      <c r="X173" s="35">
        <v>14171820138</v>
      </c>
      <c r="Y173" s="35">
        <v>15979604728</v>
      </c>
      <c r="Z173" s="35">
        <v>17326791234</v>
      </c>
      <c r="AA173" s="35">
        <v>17670203109</v>
      </c>
      <c r="AB173" s="35">
        <v>17774472782</v>
      </c>
      <c r="AC173" s="35">
        <v>20297918603</v>
      </c>
      <c r="AD173" s="35">
        <v>21058778433</v>
      </c>
      <c r="AE173" s="35">
        <v>22041822676</v>
      </c>
      <c r="AF173" s="35">
        <v>21943917166</v>
      </c>
      <c r="AG173" s="136"/>
      <c r="AH173" s="136"/>
    </row>
    <row r="174" spans="2:34" x14ac:dyDescent="0.2">
      <c r="B174" s="14" t="s">
        <v>121</v>
      </c>
      <c r="C174" s="52" t="s">
        <v>122</v>
      </c>
      <c r="D174" s="11" t="s">
        <v>206</v>
      </c>
      <c r="E174" s="35"/>
      <c r="F174" s="35">
        <v>689279130</v>
      </c>
      <c r="G174" s="35">
        <v>1692533918</v>
      </c>
      <c r="H174" s="35">
        <v>1971568518</v>
      </c>
      <c r="I174" s="35">
        <v>2359634220</v>
      </c>
      <c r="J174" s="35">
        <v>3307295619</v>
      </c>
      <c r="K174" s="35">
        <v>4566322453</v>
      </c>
      <c r="L174" s="35">
        <v>4991146664</v>
      </c>
      <c r="M174" s="35">
        <v>5828806827</v>
      </c>
      <c r="N174" s="35">
        <v>6087224099</v>
      </c>
      <c r="O174" s="35">
        <v>7267828807</v>
      </c>
      <c r="P174" s="35">
        <v>8180805612</v>
      </c>
      <c r="Q174" s="35">
        <v>8499359905</v>
      </c>
      <c r="R174" s="35">
        <v>8911100884</v>
      </c>
      <c r="S174" s="35">
        <v>9074964770</v>
      </c>
      <c r="T174" s="35">
        <v>10935465488</v>
      </c>
      <c r="U174" s="35">
        <v>11064699591</v>
      </c>
      <c r="V174" s="35">
        <v>12507617079</v>
      </c>
      <c r="W174" s="35">
        <v>13249229541</v>
      </c>
      <c r="X174" s="35">
        <v>14178483085</v>
      </c>
      <c r="Y174" s="35">
        <v>15987334628</v>
      </c>
      <c r="Z174" s="35">
        <v>17342573065</v>
      </c>
      <c r="AA174" s="35">
        <v>17671655369</v>
      </c>
      <c r="AB174" s="35">
        <v>17795608236</v>
      </c>
      <c r="AC174" s="35">
        <v>20328692397</v>
      </c>
      <c r="AD174" s="35">
        <v>21080890236</v>
      </c>
      <c r="AE174" s="35">
        <v>22061159238</v>
      </c>
      <c r="AF174" s="35">
        <v>21967938088</v>
      </c>
      <c r="AG174" s="136"/>
      <c r="AH174" s="136"/>
    </row>
    <row r="175" spans="2:34" x14ac:dyDescent="0.2">
      <c r="B175" s="14" t="s">
        <v>27</v>
      </c>
      <c r="C175" s="52" t="s">
        <v>123</v>
      </c>
      <c r="D175" s="11" t="s">
        <v>206</v>
      </c>
      <c r="E175" s="35"/>
      <c r="F175" s="35">
        <v>689270299.84664333</v>
      </c>
      <c r="G175" s="35">
        <v>1691850515.5797973</v>
      </c>
      <c r="H175" s="35">
        <v>1970875570.4252658</v>
      </c>
      <c r="I175" s="35">
        <v>2358893300.6976061</v>
      </c>
      <c r="J175" s="35">
        <v>3307985090.829546</v>
      </c>
      <c r="K175" s="35">
        <v>4568040884.1282234</v>
      </c>
      <c r="L175" s="35">
        <v>4990654457.9223089</v>
      </c>
      <c r="M175" s="35">
        <v>5824038751.8609409</v>
      </c>
      <c r="N175" s="35">
        <v>6087810264.0265999</v>
      </c>
      <c r="O175" s="35">
        <v>7264037881.5464106</v>
      </c>
      <c r="P175" s="35">
        <v>8172736179.1988411</v>
      </c>
      <c r="Q175" s="35">
        <v>8494265000.6101828</v>
      </c>
      <c r="R175" s="35">
        <v>8912546524.501976</v>
      </c>
      <c r="S175" s="35">
        <v>9064057851.3512001</v>
      </c>
      <c r="T175" s="35">
        <v>10943096180.412926</v>
      </c>
      <c r="U175" s="35">
        <v>11060849256.164026</v>
      </c>
      <c r="V175" s="35">
        <v>12511567070.06465</v>
      </c>
      <c r="W175" s="35">
        <v>13256258962.391319</v>
      </c>
      <c r="X175" s="35">
        <v>14180792702.560312</v>
      </c>
      <c r="Y175" s="35">
        <v>16007145377.668772</v>
      </c>
      <c r="Z175" s="35">
        <v>17353900273.76545</v>
      </c>
      <c r="AA175" s="35">
        <v>17697350505.755112</v>
      </c>
      <c r="AB175" s="35">
        <v>17823860709.783684</v>
      </c>
      <c r="AC175" s="35">
        <v>20339789929.53936</v>
      </c>
      <c r="AD175" s="35">
        <v>21136423002.556377</v>
      </c>
      <c r="AE175" s="35">
        <v>22125288140.203968</v>
      </c>
      <c r="AF175" s="35">
        <v>22045035111.819778</v>
      </c>
      <c r="AG175" s="136"/>
      <c r="AH175" s="136"/>
    </row>
    <row r="176" spans="2:34" collapsed="1" x14ac:dyDescent="0.2">
      <c r="B176" s="26"/>
      <c r="D176" s="9"/>
    </row>
    <row r="177" spans="2:34" ht="15.75" x14ac:dyDescent="0.25">
      <c r="B177" s="82" t="s">
        <v>34</v>
      </c>
      <c r="C177" s="83" t="s">
        <v>133</v>
      </c>
      <c r="D177" s="6" t="s">
        <v>12</v>
      </c>
      <c r="E177" s="5">
        <v>2023</v>
      </c>
      <c r="F177" s="5">
        <v>2024</v>
      </c>
      <c r="G177" s="5">
        <v>2025</v>
      </c>
      <c r="H177" s="5">
        <v>2026</v>
      </c>
      <c r="I177" s="5">
        <v>2027</v>
      </c>
      <c r="J177" s="5">
        <v>2028</v>
      </c>
      <c r="K177" s="5">
        <v>2029</v>
      </c>
      <c r="L177" s="5">
        <v>2030</v>
      </c>
      <c r="M177" s="5">
        <v>2031</v>
      </c>
      <c r="N177" s="5">
        <v>2032</v>
      </c>
      <c r="O177" s="5">
        <v>2033</v>
      </c>
      <c r="P177" s="5">
        <v>2034</v>
      </c>
      <c r="Q177" s="5">
        <v>2035</v>
      </c>
      <c r="R177" s="5">
        <v>2036</v>
      </c>
      <c r="S177" s="5">
        <v>2037</v>
      </c>
      <c r="T177" s="5">
        <v>2038</v>
      </c>
      <c r="U177" s="5">
        <v>2039</v>
      </c>
      <c r="V177" s="5">
        <v>2040</v>
      </c>
      <c r="W177" s="5">
        <v>2041</v>
      </c>
      <c r="X177" s="5">
        <v>2042</v>
      </c>
      <c r="Y177" s="5">
        <v>2043</v>
      </c>
      <c r="Z177" s="5">
        <v>2044</v>
      </c>
      <c r="AA177" s="5">
        <v>2045</v>
      </c>
      <c r="AB177" s="5">
        <v>2046</v>
      </c>
      <c r="AC177" s="5">
        <v>2047</v>
      </c>
      <c r="AD177" s="5">
        <v>2048</v>
      </c>
      <c r="AE177" s="5">
        <v>2049</v>
      </c>
      <c r="AF177" s="5">
        <v>2050</v>
      </c>
      <c r="AG177" s="60"/>
      <c r="AH177" s="60"/>
    </row>
    <row r="178" spans="2:34" x14ac:dyDescent="0.2">
      <c r="B178" s="14" t="s">
        <v>117</v>
      </c>
      <c r="C178" s="1"/>
      <c r="D178" s="11" t="s">
        <v>206</v>
      </c>
      <c r="E178" s="35"/>
      <c r="F178" s="35">
        <v>624883997.93168879</v>
      </c>
      <c r="G178" s="35">
        <v>833699713.16535306</v>
      </c>
      <c r="H178" s="35">
        <v>1288369598.1414061</v>
      </c>
      <c r="I178" s="35">
        <v>1655101916.0698676</v>
      </c>
      <c r="J178" s="35">
        <v>2220417001.0406504</v>
      </c>
      <c r="K178" s="35">
        <v>2779941705.0156717</v>
      </c>
      <c r="L178" s="35">
        <v>3230867292.3530807</v>
      </c>
      <c r="M178" s="35">
        <v>3311424122.8213639</v>
      </c>
      <c r="N178" s="35">
        <v>3334653814.4210863</v>
      </c>
      <c r="O178" s="35">
        <v>3492931201.5192347</v>
      </c>
      <c r="P178" s="35">
        <v>4547047293.6966181</v>
      </c>
      <c r="Q178" s="35">
        <v>5052959341.4853888</v>
      </c>
      <c r="R178" s="35">
        <v>6937815602.0862818</v>
      </c>
      <c r="S178" s="35">
        <v>7399358294.3981953</v>
      </c>
      <c r="T178" s="35">
        <v>8718341819.3941364</v>
      </c>
      <c r="U178" s="35">
        <v>9176883800.3978481</v>
      </c>
      <c r="V178" s="35">
        <v>9364991765.4235992</v>
      </c>
      <c r="W178" s="35">
        <v>10281052216.451612</v>
      </c>
      <c r="X178" s="35">
        <v>11417208577.257992</v>
      </c>
      <c r="Y178" s="35">
        <v>12327034711.668736</v>
      </c>
      <c r="Z178" s="35">
        <v>13201890588.115814</v>
      </c>
      <c r="AA178" s="35">
        <v>13744363864.138273</v>
      </c>
      <c r="AB178" s="35">
        <v>14387952201.009348</v>
      </c>
      <c r="AC178" s="35">
        <v>17329837641.585018</v>
      </c>
      <c r="AD178" s="35">
        <v>18502676163.841904</v>
      </c>
      <c r="AE178" s="35">
        <v>20948411664.512024</v>
      </c>
      <c r="AF178" s="35">
        <v>22738760390.52951</v>
      </c>
      <c r="AG178" s="136"/>
      <c r="AH178" s="136"/>
    </row>
    <row r="179" spans="2:34" x14ac:dyDescent="0.2">
      <c r="B179" s="14" t="s">
        <v>37</v>
      </c>
      <c r="C179" s="52" t="s">
        <v>119</v>
      </c>
      <c r="D179" s="11" t="s">
        <v>206</v>
      </c>
      <c r="E179" s="35"/>
      <c r="F179" s="35">
        <v>625011053</v>
      </c>
      <c r="G179" s="35">
        <v>833813770</v>
      </c>
      <c r="H179" s="35">
        <v>1288471790</v>
      </c>
      <c r="I179" s="35">
        <v>1655081456</v>
      </c>
      <c r="J179" s="35">
        <v>2219281212</v>
      </c>
      <c r="K179" s="35">
        <v>2778562224</v>
      </c>
      <c r="L179" s="35">
        <v>3229185032</v>
      </c>
      <c r="M179" s="35">
        <v>3309609431</v>
      </c>
      <c r="N179" s="35">
        <v>3332261135</v>
      </c>
      <c r="O179" s="35">
        <v>3491661486</v>
      </c>
      <c r="P179" s="35">
        <v>4533137140</v>
      </c>
      <c r="Q179" s="35">
        <v>5030021989</v>
      </c>
      <c r="R179" s="35">
        <v>6898772834</v>
      </c>
      <c r="S179" s="35">
        <v>7377390378</v>
      </c>
      <c r="T179" s="35">
        <v>8673004503</v>
      </c>
      <c r="U179" s="35">
        <v>9189326591</v>
      </c>
      <c r="V179" s="35">
        <v>9273095633</v>
      </c>
      <c r="W179" s="35">
        <v>10028597722</v>
      </c>
      <c r="X179" s="35">
        <v>11264560444</v>
      </c>
      <c r="Y179" s="35">
        <v>12112178038</v>
      </c>
      <c r="Z179" s="35">
        <v>12921021143</v>
      </c>
      <c r="AA179" s="35">
        <v>13460522091</v>
      </c>
      <c r="AB179" s="35">
        <v>14083057827</v>
      </c>
      <c r="AC179" s="35">
        <v>16970138399</v>
      </c>
      <c r="AD179" s="35">
        <v>18200319609</v>
      </c>
      <c r="AE179" s="35">
        <v>20750812136</v>
      </c>
      <c r="AF179" s="35">
        <v>22162440654</v>
      </c>
      <c r="AG179" s="136"/>
      <c r="AH179" s="136"/>
    </row>
    <row r="180" spans="2:34" x14ac:dyDescent="0.2">
      <c r="B180" s="14" t="s">
        <v>38</v>
      </c>
      <c r="C180" s="52" t="s">
        <v>120</v>
      </c>
      <c r="D180" s="11" t="s">
        <v>206</v>
      </c>
      <c r="E180" s="35"/>
      <c r="F180" s="35">
        <v>625011002</v>
      </c>
      <c r="G180" s="35">
        <v>833813697</v>
      </c>
      <c r="H180" s="35">
        <v>1288471703</v>
      </c>
      <c r="I180" s="35">
        <v>1655081560</v>
      </c>
      <c r="J180" s="35">
        <v>2219283848</v>
      </c>
      <c r="K180" s="35">
        <v>2778562458</v>
      </c>
      <c r="L180" s="35">
        <v>3229182727</v>
      </c>
      <c r="M180" s="35">
        <v>3309608930</v>
      </c>
      <c r="N180" s="35">
        <v>3332260835</v>
      </c>
      <c r="O180" s="35">
        <v>3491677562</v>
      </c>
      <c r="P180" s="35">
        <v>4532983889</v>
      </c>
      <c r="Q180" s="35">
        <v>5030224311</v>
      </c>
      <c r="R180" s="35">
        <v>6899858816</v>
      </c>
      <c r="S180" s="35">
        <v>7378025042</v>
      </c>
      <c r="T180" s="35">
        <v>8670869938</v>
      </c>
      <c r="U180" s="35">
        <v>9188319806</v>
      </c>
      <c r="V180" s="35">
        <v>9274362507</v>
      </c>
      <c r="W180" s="35">
        <v>10026215155</v>
      </c>
      <c r="X180" s="35">
        <v>11262078181</v>
      </c>
      <c r="Y180" s="35">
        <v>12109438097</v>
      </c>
      <c r="Z180" s="35">
        <v>12916340554</v>
      </c>
      <c r="AA180" s="35">
        <v>13457639926</v>
      </c>
      <c r="AB180" s="35">
        <v>14079973778</v>
      </c>
      <c r="AC180" s="35">
        <v>16981745804</v>
      </c>
      <c r="AD180" s="35">
        <v>18204439866</v>
      </c>
      <c r="AE180" s="35">
        <v>20768376172</v>
      </c>
      <c r="AF180" s="35">
        <v>22160139627</v>
      </c>
      <c r="AG180" s="136"/>
      <c r="AH180" s="136"/>
    </row>
    <row r="181" spans="2:34" x14ac:dyDescent="0.2">
      <c r="B181" s="26"/>
      <c r="D181" s="9"/>
    </row>
    <row r="182" spans="2:34" ht="15.75" x14ac:dyDescent="0.25">
      <c r="B182" s="82" t="s">
        <v>35</v>
      </c>
      <c r="C182" s="83" t="s">
        <v>135</v>
      </c>
      <c r="D182" s="6" t="s">
        <v>12</v>
      </c>
      <c r="E182" s="5">
        <v>2023</v>
      </c>
      <c r="F182" s="5">
        <v>2024</v>
      </c>
      <c r="G182" s="5">
        <v>2025</v>
      </c>
      <c r="H182" s="5">
        <v>2026</v>
      </c>
      <c r="I182" s="5">
        <v>2027</v>
      </c>
      <c r="J182" s="5">
        <v>2028</v>
      </c>
      <c r="K182" s="5">
        <v>2029</v>
      </c>
      <c r="L182" s="5">
        <v>2030</v>
      </c>
      <c r="M182" s="5">
        <v>2031</v>
      </c>
      <c r="N182" s="5">
        <v>2032</v>
      </c>
      <c r="O182" s="5">
        <v>2033</v>
      </c>
      <c r="P182" s="5">
        <v>2034</v>
      </c>
      <c r="Q182" s="5">
        <v>2035</v>
      </c>
      <c r="R182" s="5">
        <v>2036</v>
      </c>
      <c r="S182" s="5">
        <v>2037</v>
      </c>
      <c r="T182" s="5">
        <v>2038</v>
      </c>
      <c r="U182" s="5">
        <v>2039</v>
      </c>
      <c r="V182" s="5">
        <v>2040</v>
      </c>
      <c r="W182" s="5">
        <v>2041</v>
      </c>
      <c r="X182" s="5">
        <v>2042</v>
      </c>
      <c r="Y182" s="5">
        <v>2043</v>
      </c>
      <c r="Z182" s="5">
        <v>2044</v>
      </c>
      <c r="AA182" s="5">
        <v>2045</v>
      </c>
      <c r="AB182" s="5">
        <v>2046</v>
      </c>
      <c r="AC182" s="5">
        <v>2047</v>
      </c>
      <c r="AD182" s="5">
        <v>2048</v>
      </c>
      <c r="AE182" s="5">
        <v>2049</v>
      </c>
      <c r="AF182" s="5">
        <v>2050</v>
      </c>
      <c r="AG182" s="60"/>
      <c r="AH182" s="60"/>
    </row>
    <row r="183" spans="2:34" x14ac:dyDescent="0.2">
      <c r="B183" s="14" t="s">
        <v>117</v>
      </c>
      <c r="C183" s="1"/>
      <c r="D183" s="11" t="s">
        <v>206</v>
      </c>
      <c r="E183" s="35"/>
      <c r="F183" s="35">
        <v>725582836.60372269</v>
      </c>
      <c r="G183" s="35">
        <v>3525244283.6993141</v>
      </c>
      <c r="H183" s="35">
        <v>4491693201.1791964</v>
      </c>
      <c r="I183" s="35">
        <v>6046687914.6462612</v>
      </c>
      <c r="J183" s="35">
        <v>8168873141.711031</v>
      </c>
      <c r="K183" s="35">
        <v>10451934313.085747</v>
      </c>
      <c r="L183" s="35">
        <v>11454764456.987808</v>
      </c>
      <c r="M183" s="35">
        <v>13296661927.28804</v>
      </c>
      <c r="N183" s="35">
        <v>14228229266.110449</v>
      </c>
      <c r="O183" s="35">
        <v>15604721906.808535</v>
      </c>
      <c r="P183" s="35">
        <v>18590126709.367538</v>
      </c>
      <c r="Q183" s="35">
        <v>23251769906.757442</v>
      </c>
      <c r="R183" s="35">
        <v>24716055821.380791</v>
      </c>
      <c r="S183" s="35">
        <v>26824012933.801342</v>
      </c>
      <c r="T183" s="35">
        <v>31180547930.89407</v>
      </c>
      <c r="U183" s="35">
        <v>32227856328.353264</v>
      </c>
      <c r="V183" s="35">
        <v>32720711649.589794</v>
      </c>
      <c r="W183" s="35">
        <v>34366766511.323135</v>
      </c>
      <c r="X183" s="35">
        <v>39441980629.533035</v>
      </c>
      <c r="Y183" s="35">
        <v>45386210563.800217</v>
      </c>
      <c r="Z183" s="35">
        <v>50010286964.74868</v>
      </c>
      <c r="AA183" s="35">
        <v>52171348979.658447</v>
      </c>
      <c r="AB183" s="35">
        <v>55011185866.335358</v>
      </c>
      <c r="AC183" s="35">
        <v>64154149616.222046</v>
      </c>
      <c r="AD183" s="35">
        <v>67587004168.058609</v>
      </c>
      <c r="AE183" s="35">
        <v>69983777579.501556</v>
      </c>
      <c r="AF183" s="35">
        <v>75812078389.182236</v>
      </c>
      <c r="AG183" s="136"/>
      <c r="AH183" s="136"/>
    </row>
    <row r="184" spans="2:34" x14ac:dyDescent="0.2">
      <c r="B184" s="14" t="s">
        <v>37</v>
      </c>
      <c r="C184" s="52" t="s">
        <v>119</v>
      </c>
      <c r="D184" s="11" t="s">
        <v>206</v>
      </c>
      <c r="E184" s="35"/>
      <c r="F184" s="35">
        <v>726104706</v>
      </c>
      <c r="G184" s="35">
        <v>3524779175</v>
      </c>
      <c r="H184" s="35">
        <v>4495083341</v>
      </c>
      <c r="I184" s="35">
        <v>6043749320</v>
      </c>
      <c r="J184" s="35">
        <v>8095179640</v>
      </c>
      <c r="K184" s="35">
        <v>10401416845</v>
      </c>
      <c r="L184" s="35">
        <v>11395382135</v>
      </c>
      <c r="M184" s="35">
        <v>13154705900</v>
      </c>
      <c r="N184" s="35">
        <v>13888866040</v>
      </c>
      <c r="O184" s="35">
        <v>15312416826</v>
      </c>
      <c r="P184" s="35">
        <v>18272860051</v>
      </c>
      <c r="Q184" s="35">
        <v>22768346480</v>
      </c>
      <c r="R184" s="35">
        <v>24097135793</v>
      </c>
      <c r="S184" s="35">
        <v>26343144367</v>
      </c>
      <c r="T184" s="35">
        <v>30623395210</v>
      </c>
      <c r="U184" s="35">
        <v>31883608991</v>
      </c>
      <c r="V184" s="35">
        <v>32340863598</v>
      </c>
      <c r="W184" s="35">
        <v>34100200929</v>
      </c>
      <c r="X184" s="35">
        <v>39343303847</v>
      </c>
      <c r="Y184" s="35">
        <v>45180461028</v>
      </c>
      <c r="Z184" s="35">
        <v>49608382634</v>
      </c>
      <c r="AA184" s="35">
        <v>51643594405</v>
      </c>
      <c r="AB184" s="35">
        <v>54580214946</v>
      </c>
      <c r="AC184" s="35">
        <v>63554140330</v>
      </c>
      <c r="AD184" s="35">
        <v>66945323228</v>
      </c>
      <c r="AE184" s="35">
        <v>69327103242</v>
      </c>
      <c r="AF184" s="35">
        <v>75169377906</v>
      </c>
      <c r="AG184" s="136"/>
      <c r="AH184" s="136"/>
    </row>
    <row r="185" spans="2:34" x14ac:dyDescent="0.2">
      <c r="B185" s="14" t="s">
        <v>38</v>
      </c>
      <c r="C185" s="52" t="s">
        <v>120</v>
      </c>
      <c r="D185" s="11" t="s">
        <v>206</v>
      </c>
      <c r="E185" s="35"/>
      <c r="F185" s="35">
        <v>726088140</v>
      </c>
      <c r="G185" s="35">
        <v>3524367486</v>
      </c>
      <c r="H185" s="35">
        <v>4495179748</v>
      </c>
      <c r="I185" s="35">
        <v>6047063290</v>
      </c>
      <c r="J185" s="35">
        <v>8097656316</v>
      </c>
      <c r="K185" s="35">
        <v>10402939490</v>
      </c>
      <c r="L185" s="35">
        <v>11398176785</v>
      </c>
      <c r="M185" s="35">
        <v>13156173738</v>
      </c>
      <c r="N185" s="35">
        <v>13888410973</v>
      </c>
      <c r="O185" s="35">
        <v>15307480951</v>
      </c>
      <c r="P185" s="35">
        <v>18269167256</v>
      </c>
      <c r="Q185" s="35">
        <v>22763674172</v>
      </c>
      <c r="R185" s="35">
        <v>24095150375</v>
      </c>
      <c r="S185" s="35">
        <v>26339459952</v>
      </c>
      <c r="T185" s="35">
        <v>30618932040</v>
      </c>
      <c r="U185" s="35">
        <v>31879499231</v>
      </c>
      <c r="V185" s="35">
        <v>32322215581</v>
      </c>
      <c r="W185" s="35">
        <v>34094166917</v>
      </c>
      <c r="X185" s="35">
        <v>39328491886</v>
      </c>
      <c r="Y185" s="35">
        <v>45167451275</v>
      </c>
      <c r="Z185" s="35">
        <v>49597734609</v>
      </c>
      <c r="AA185" s="35">
        <v>51641697359</v>
      </c>
      <c r="AB185" s="35">
        <v>54572057634</v>
      </c>
      <c r="AC185" s="35">
        <v>63554550334</v>
      </c>
      <c r="AD185" s="35">
        <v>66944327700</v>
      </c>
      <c r="AE185" s="35">
        <v>69313725784</v>
      </c>
      <c r="AF185" s="35">
        <v>75156188931</v>
      </c>
      <c r="AG185" s="136"/>
      <c r="AH185" s="136"/>
    </row>
  </sheetData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5D0132-C744-4EF2-BB2F-412D6C888DC4}">
  <sheetPr>
    <tabColor rgb="FFE0D4A4"/>
  </sheetPr>
  <dimension ref="A1:BQ72"/>
  <sheetViews>
    <sheetView topLeftCell="A42" workbookViewId="0">
      <selection activeCell="F73" sqref="F73"/>
    </sheetView>
  </sheetViews>
  <sheetFormatPr defaultRowHeight="15" x14ac:dyDescent="0.2"/>
  <cols>
    <col min="2" max="2" width="33.6640625" customWidth="1"/>
    <col min="3" max="3" width="10.77734375" customWidth="1"/>
    <col min="4" max="22" width="12.77734375" customWidth="1"/>
    <col min="23" max="31" width="11.88671875" customWidth="1"/>
    <col min="32" max="32" width="8.88671875" style="210"/>
  </cols>
  <sheetData>
    <row r="1" spans="1:31" ht="18" x14ac:dyDescent="0.25">
      <c r="A1" s="42" t="s">
        <v>208</v>
      </c>
    </row>
    <row r="2" spans="1:31" x14ac:dyDescent="0.2">
      <c r="A2" s="43" t="s">
        <v>209</v>
      </c>
    </row>
    <row r="4" spans="1:31" ht="20.25" x14ac:dyDescent="0.3">
      <c r="B4" s="4" t="s">
        <v>210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</row>
    <row r="6" spans="1:31" ht="15.75" x14ac:dyDescent="0.25">
      <c r="B6" s="8" t="s">
        <v>211</v>
      </c>
      <c r="C6" s="6" t="s">
        <v>212</v>
      </c>
    </row>
    <row r="7" spans="1:31" x14ac:dyDescent="0.2">
      <c r="B7" s="190">
        <v>44348</v>
      </c>
      <c r="C7" s="156">
        <v>118.8</v>
      </c>
    </row>
    <row r="8" spans="1:31" x14ac:dyDescent="0.2">
      <c r="B8" s="190">
        <v>44713</v>
      </c>
      <c r="C8" s="156">
        <v>126.1</v>
      </c>
    </row>
    <row r="9" spans="1:31" x14ac:dyDescent="0.2">
      <c r="B9" s="190">
        <v>44805</v>
      </c>
      <c r="C9" s="156">
        <v>128.4</v>
      </c>
    </row>
    <row r="10" spans="1:31" x14ac:dyDescent="0.2">
      <c r="B10" s="190">
        <v>44896</v>
      </c>
      <c r="C10" s="156">
        <v>130.80000000000001</v>
      </c>
    </row>
    <row r="13" spans="1:31" ht="15.75" x14ac:dyDescent="0.25">
      <c r="B13" s="3" t="s">
        <v>213</v>
      </c>
      <c r="C13" s="3"/>
      <c r="D13" s="3"/>
      <c r="E13" s="3"/>
      <c r="F13" s="3"/>
      <c r="G13" s="3"/>
      <c r="H13" s="3"/>
    </row>
    <row r="15" spans="1:31" ht="15.75" x14ac:dyDescent="0.25">
      <c r="B15" s="8" t="s">
        <v>214</v>
      </c>
      <c r="C15" s="6" t="s">
        <v>12</v>
      </c>
      <c r="D15" s="6" t="s">
        <v>107</v>
      </c>
    </row>
    <row r="16" spans="1:31" x14ac:dyDescent="0.2">
      <c r="B16" s="55" t="s">
        <v>21</v>
      </c>
      <c r="C16" s="11" t="s">
        <v>20</v>
      </c>
      <c r="D16" s="157">
        <v>0.01</v>
      </c>
    </row>
    <row r="17" spans="2:5" x14ac:dyDescent="0.2">
      <c r="E17" s="46"/>
    </row>
    <row r="18" spans="2:5" ht="15.75" x14ac:dyDescent="0.25">
      <c r="B18" s="8" t="s">
        <v>215</v>
      </c>
      <c r="C18" s="176" t="s">
        <v>12</v>
      </c>
      <c r="D18" s="176" t="s">
        <v>107</v>
      </c>
      <c r="E18" s="46"/>
    </row>
    <row r="19" spans="2:5" x14ac:dyDescent="0.2">
      <c r="B19" s="55" t="s">
        <v>216</v>
      </c>
      <c r="C19" s="11" t="s">
        <v>217</v>
      </c>
      <c r="D19" s="191">
        <v>0.85</v>
      </c>
      <c r="E19" s="46"/>
    </row>
    <row r="20" spans="2:5" x14ac:dyDescent="0.2">
      <c r="B20" s="14" t="s">
        <v>218</v>
      </c>
      <c r="C20" s="11" t="s">
        <v>219</v>
      </c>
      <c r="D20" s="35">
        <v>200000</v>
      </c>
      <c r="E20" s="46"/>
    </row>
    <row r="21" spans="2:5" x14ac:dyDescent="0.2">
      <c r="B21" s="14" t="s">
        <v>218</v>
      </c>
      <c r="C21" s="11" t="s">
        <v>220</v>
      </c>
      <c r="D21" s="17">
        <v>181651.37614678897</v>
      </c>
    </row>
    <row r="22" spans="2:5" x14ac:dyDescent="0.2">
      <c r="B22" s="55" t="s">
        <v>221</v>
      </c>
      <c r="C22" s="11" t="s">
        <v>220</v>
      </c>
      <c r="D22" s="17">
        <v>9082.5688073394485</v>
      </c>
    </row>
    <row r="24" spans="2:5" ht="15.75" x14ac:dyDescent="0.25">
      <c r="B24" s="178" t="s">
        <v>215</v>
      </c>
      <c r="C24" s="176" t="s">
        <v>12</v>
      </c>
      <c r="D24" s="165" t="s">
        <v>222</v>
      </c>
      <c r="E24" s="165" t="s">
        <v>223</v>
      </c>
    </row>
    <row r="25" spans="2:5" x14ac:dyDescent="0.2">
      <c r="B25" s="14" t="s">
        <v>37</v>
      </c>
      <c r="C25" s="177" t="s">
        <v>224</v>
      </c>
      <c r="D25" s="192">
        <v>184</v>
      </c>
      <c r="E25" s="17">
        <v>1420513.7614678899</v>
      </c>
    </row>
    <row r="26" spans="2:5" x14ac:dyDescent="0.2">
      <c r="B26" s="14" t="s">
        <v>38</v>
      </c>
      <c r="C26" s="177" t="s">
        <v>224</v>
      </c>
      <c r="D26" s="192">
        <v>203</v>
      </c>
      <c r="E26" s="17">
        <v>1567197.2477064217</v>
      </c>
    </row>
    <row r="27" spans="2:5" x14ac:dyDescent="0.2">
      <c r="B27" s="14" t="s">
        <v>121</v>
      </c>
      <c r="C27" s="177" t="s">
        <v>224</v>
      </c>
      <c r="D27" s="192">
        <v>203</v>
      </c>
      <c r="E27" s="17">
        <v>1567197.2477064217</v>
      </c>
    </row>
    <row r="28" spans="2:5" x14ac:dyDescent="0.2">
      <c r="B28" s="14" t="s">
        <v>27</v>
      </c>
      <c r="C28" s="177" t="s">
        <v>224</v>
      </c>
      <c r="D28" s="192">
        <v>184</v>
      </c>
      <c r="E28" s="17">
        <v>1420513.7614678899</v>
      </c>
    </row>
    <row r="30" spans="2:5" ht="15.75" x14ac:dyDescent="0.25">
      <c r="B30" s="8" t="s">
        <v>225</v>
      </c>
      <c r="C30" s="176" t="s">
        <v>12</v>
      </c>
      <c r="D30" s="176" t="s">
        <v>107</v>
      </c>
    </row>
    <row r="31" spans="2:5" x14ac:dyDescent="0.2">
      <c r="B31" s="55" t="s">
        <v>226</v>
      </c>
      <c r="C31" s="11"/>
      <c r="D31" s="179" t="s">
        <v>227</v>
      </c>
    </row>
    <row r="32" spans="2:5" x14ac:dyDescent="0.2">
      <c r="B32" s="55" t="s">
        <v>216</v>
      </c>
      <c r="C32" s="11" t="s">
        <v>217</v>
      </c>
      <c r="D32" s="191">
        <v>0.95</v>
      </c>
    </row>
    <row r="33" spans="2:5" x14ac:dyDescent="0.2">
      <c r="B33" s="55" t="s">
        <v>221</v>
      </c>
      <c r="C33" s="11" t="s">
        <v>219</v>
      </c>
      <c r="D33" s="35">
        <v>8000</v>
      </c>
    </row>
    <row r="34" spans="2:5" x14ac:dyDescent="0.2">
      <c r="B34" s="14" t="s">
        <v>218</v>
      </c>
      <c r="C34" s="11" t="s">
        <v>220</v>
      </c>
      <c r="D34" s="17">
        <v>7266.0550458715579</v>
      </c>
    </row>
    <row r="36" spans="2:5" ht="15.75" x14ac:dyDescent="0.25">
      <c r="B36" s="178" t="s">
        <v>225</v>
      </c>
      <c r="C36" s="176" t="s">
        <v>12</v>
      </c>
      <c r="D36" s="165" t="s">
        <v>227</v>
      </c>
      <c r="E36" s="165" t="s">
        <v>227</v>
      </c>
    </row>
    <row r="37" spans="2:5" x14ac:dyDescent="0.2">
      <c r="B37" s="14" t="s">
        <v>37</v>
      </c>
      <c r="C37" s="177" t="s">
        <v>224</v>
      </c>
      <c r="D37" s="192">
        <v>205</v>
      </c>
      <c r="E37" s="17">
        <v>1415064.2201834859</v>
      </c>
    </row>
    <row r="38" spans="2:5" x14ac:dyDescent="0.2">
      <c r="B38" s="14" t="s">
        <v>38</v>
      </c>
      <c r="C38" s="177" t="s">
        <v>224</v>
      </c>
      <c r="D38" s="192">
        <v>206</v>
      </c>
      <c r="E38" s="17">
        <v>1421966.9724770638</v>
      </c>
    </row>
    <row r="39" spans="2:5" x14ac:dyDescent="0.2">
      <c r="B39" s="14" t="s">
        <v>121</v>
      </c>
      <c r="C39" s="177" t="s">
        <v>224</v>
      </c>
      <c r="D39" s="192">
        <v>203</v>
      </c>
      <c r="E39" s="17">
        <v>1401258.7155963299</v>
      </c>
    </row>
    <row r="40" spans="2:5" x14ac:dyDescent="0.2">
      <c r="B40" s="14" t="s">
        <v>27</v>
      </c>
      <c r="C40" s="177" t="s">
        <v>224</v>
      </c>
      <c r="D40" s="192">
        <v>205</v>
      </c>
      <c r="E40" s="17">
        <v>1415064.2201834859</v>
      </c>
    </row>
    <row r="42" spans="2:5" ht="15.75" x14ac:dyDescent="0.25">
      <c r="B42" s="3" t="s">
        <v>228</v>
      </c>
      <c r="C42" s="3"/>
      <c r="D42" s="193">
        <v>44896</v>
      </c>
      <c r="E42" s="193">
        <v>44348</v>
      </c>
    </row>
    <row r="43" spans="2:5" ht="15.75" x14ac:dyDescent="0.25">
      <c r="B43" s="178" t="s">
        <v>40</v>
      </c>
      <c r="C43" s="176" t="s">
        <v>12</v>
      </c>
      <c r="D43" s="165" t="s">
        <v>227</v>
      </c>
      <c r="E43" s="165" t="s">
        <v>227</v>
      </c>
    </row>
    <row r="44" spans="2:5" x14ac:dyDescent="0.2">
      <c r="B44" s="14" t="s">
        <v>37</v>
      </c>
      <c r="C44" s="177" t="s">
        <v>229</v>
      </c>
      <c r="D44" s="35">
        <v>2136276</v>
      </c>
      <c r="E44" s="17">
        <v>1940287.3761467887</v>
      </c>
    </row>
    <row r="45" spans="2:5" x14ac:dyDescent="0.2">
      <c r="B45" s="14" t="s">
        <v>38</v>
      </c>
      <c r="C45" s="177" t="s">
        <v>229</v>
      </c>
      <c r="D45" s="35">
        <v>2136276</v>
      </c>
      <c r="E45" s="17">
        <v>1940287.3761467887</v>
      </c>
    </row>
    <row r="46" spans="2:5" x14ac:dyDescent="0.2">
      <c r="B46" s="14" t="s">
        <v>121</v>
      </c>
      <c r="C46" s="177" t="s">
        <v>229</v>
      </c>
      <c r="D46" s="35">
        <v>2136276</v>
      </c>
      <c r="E46" s="17">
        <v>1940287.3761467887</v>
      </c>
    </row>
    <row r="47" spans="2:5" x14ac:dyDescent="0.2">
      <c r="B47" s="14" t="s">
        <v>27</v>
      </c>
      <c r="C47" s="177" t="s">
        <v>229</v>
      </c>
      <c r="D47" s="35">
        <v>2136276</v>
      </c>
      <c r="E47" s="17">
        <v>1940287.3761467887</v>
      </c>
    </row>
    <row r="50" spans="2:69" ht="15.75" x14ac:dyDescent="0.25">
      <c r="B50" s="3" t="s">
        <v>230</v>
      </c>
      <c r="C50" s="3"/>
      <c r="D50" s="3"/>
      <c r="E50" s="3"/>
    </row>
    <row r="52" spans="2:69" ht="15.75" x14ac:dyDescent="0.25">
      <c r="B52" s="8" t="s">
        <v>231</v>
      </c>
      <c r="C52" s="6"/>
      <c r="D52" s="13" t="s">
        <v>71</v>
      </c>
      <c r="E52" s="13" t="s">
        <v>72</v>
      </c>
    </row>
    <row r="53" spans="2:69" x14ac:dyDescent="0.2">
      <c r="B53" s="14" t="s">
        <v>37</v>
      </c>
      <c r="C53" s="11" t="s">
        <v>206</v>
      </c>
      <c r="D53" s="17">
        <v>1518969415.4603105</v>
      </c>
      <c r="E53" s="17">
        <v>1673470027.896703</v>
      </c>
      <c r="L53" s="46"/>
      <c r="M53" s="46"/>
      <c r="N53" s="46"/>
      <c r="O53" s="46"/>
      <c r="P53" s="46"/>
      <c r="Q53" s="46"/>
    </row>
    <row r="54" spans="2:69" x14ac:dyDescent="0.2">
      <c r="B54" s="14" t="s">
        <v>38</v>
      </c>
      <c r="C54" s="11" t="s">
        <v>206</v>
      </c>
      <c r="D54" s="17">
        <v>1599053770</v>
      </c>
      <c r="E54" s="17">
        <v>1673470027.896703</v>
      </c>
      <c r="L54" s="46"/>
      <c r="M54" s="46"/>
      <c r="N54" s="46"/>
      <c r="O54" s="46"/>
      <c r="P54" s="46"/>
      <c r="Q54" s="46"/>
    </row>
    <row r="55" spans="2:69" x14ac:dyDescent="0.2">
      <c r="B55" s="14" t="s">
        <v>121</v>
      </c>
      <c r="C55" s="11" t="s">
        <v>206</v>
      </c>
      <c r="D55" s="17">
        <v>1599053770</v>
      </c>
      <c r="E55" s="17">
        <v>1673470027.6455193</v>
      </c>
      <c r="L55" s="46"/>
      <c r="M55" s="46"/>
      <c r="N55" s="46"/>
      <c r="O55" s="46"/>
      <c r="P55" s="46"/>
      <c r="Q55" s="46"/>
    </row>
    <row r="56" spans="2:69" x14ac:dyDescent="0.2">
      <c r="B56" s="14" t="s">
        <v>27</v>
      </c>
      <c r="C56" s="11" t="s">
        <v>206</v>
      </c>
      <c r="D56" s="17">
        <v>1518969415.4603105</v>
      </c>
      <c r="E56" s="17">
        <v>1598470027.8967032</v>
      </c>
      <c r="L56" s="46"/>
      <c r="M56" s="46"/>
      <c r="N56" s="46"/>
      <c r="O56" s="46"/>
      <c r="P56" s="46"/>
      <c r="Q56" s="46"/>
    </row>
    <row r="58" spans="2:69" ht="15.75" x14ac:dyDescent="0.25">
      <c r="B58" s="18" t="s">
        <v>232</v>
      </c>
      <c r="C58" s="10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2:69" ht="15.75" x14ac:dyDescent="0.25">
      <c r="B59" s="8" t="s">
        <v>114</v>
      </c>
      <c r="C59" s="6" t="s">
        <v>12</v>
      </c>
      <c r="D59" s="5">
        <v>2023</v>
      </c>
      <c r="E59" s="5">
        <v>2024</v>
      </c>
      <c r="F59" s="5">
        <v>2025</v>
      </c>
      <c r="G59" s="5">
        <v>2026</v>
      </c>
      <c r="H59" s="5">
        <v>2027</v>
      </c>
      <c r="I59" s="5">
        <v>2028</v>
      </c>
      <c r="J59" s="5">
        <v>2029</v>
      </c>
      <c r="K59" s="5">
        <v>2030</v>
      </c>
      <c r="L59" s="5">
        <v>2031</v>
      </c>
      <c r="M59" s="5">
        <v>2032</v>
      </c>
      <c r="N59" s="5">
        <v>2033</v>
      </c>
      <c r="O59" s="5">
        <v>2034</v>
      </c>
      <c r="P59" s="5">
        <v>2035</v>
      </c>
      <c r="Q59" s="5">
        <v>2036</v>
      </c>
      <c r="R59" s="5">
        <v>2037</v>
      </c>
      <c r="S59" s="5">
        <v>2038</v>
      </c>
      <c r="T59" s="5">
        <v>2039</v>
      </c>
      <c r="U59" s="5">
        <v>2040</v>
      </c>
      <c r="V59" s="5">
        <v>2041</v>
      </c>
      <c r="W59" s="5">
        <v>2042</v>
      </c>
      <c r="X59" s="5">
        <v>2043</v>
      </c>
      <c r="Y59" s="5">
        <v>2044</v>
      </c>
      <c r="Z59" s="5">
        <v>2045</v>
      </c>
      <c r="AA59" s="5">
        <v>2046</v>
      </c>
      <c r="AB59" s="5">
        <v>2047</v>
      </c>
      <c r="AC59" s="5">
        <v>2048</v>
      </c>
      <c r="AD59" s="5">
        <v>2049</v>
      </c>
      <c r="AE59" s="5">
        <v>2050</v>
      </c>
      <c r="AF59" s="5">
        <v>2051</v>
      </c>
      <c r="AG59" s="5">
        <v>2052</v>
      </c>
      <c r="AH59" s="5">
        <v>2053</v>
      </c>
      <c r="AI59" s="5">
        <v>2054</v>
      </c>
      <c r="AJ59" s="5">
        <v>2055</v>
      </c>
      <c r="AK59" s="5">
        <v>2056</v>
      </c>
      <c r="AL59" s="5">
        <v>2057</v>
      </c>
      <c r="AM59" s="5">
        <v>2058</v>
      </c>
      <c r="AN59" s="5">
        <v>2059</v>
      </c>
      <c r="AO59" s="5">
        <v>2060</v>
      </c>
      <c r="AP59" s="5">
        <v>2061</v>
      </c>
      <c r="AQ59" s="5">
        <v>2062</v>
      </c>
      <c r="AR59" s="5">
        <v>2063</v>
      </c>
      <c r="AS59" s="5">
        <v>2064</v>
      </c>
      <c r="AT59" s="5">
        <v>2065</v>
      </c>
      <c r="AU59" s="5">
        <v>2066</v>
      </c>
      <c r="AV59" s="5">
        <v>2067</v>
      </c>
      <c r="AW59" s="5">
        <v>2068</v>
      </c>
      <c r="AX59" s="5">
        <v>2069</v>
      </c>
      <c r="AY59" s="5">
        <v>2070</v>
      </c>
      <c r="AZ59" s="5">
        <v>2071</v>
      </c>
      <c r="BA59" s="5">
        <v>2072</v>
      </c>
      <c r="BB59" s="5">
        <v>2073</v>
      </c>
      <c r="BC59" s="5">
        <v>2074</v>
      </c>
      <c r="BD59" s="5">
        <v>2075</v>
      </c>
      <c r="BE59" s="5">
        <v>2076</v>
      </c>
      <c r="BF59" s="5">
        <v>2077</v>
      </c>
      <c r="BG59" s="5">
        <v>2078</v>
      </c>
      <c r="BH59" s="5">
        <v>2079</v>
      </c>
      <c r="BI59" s="5">
        <v>2080</v>
      </c>
      <c r="BJ59" s="5">
        <v>2081</v>
      </c>
      <c r="BK59" s="5">
        <v>2082</v>
      </c>
      <c r="BL59" s="5">
        <v>2083</v>
      </c>
      <c r="BM59" s="5">
        <v>2084</v>
      </c>
      <c r="BN59" s="5">
        <v>2085</v>
      </c>
      <c r="BO59" s="5">
        <v>2086</v>
      </c>
      <c r="BP59" s="5">
        <v>2087</v>
      </c>
      <c r="BQ59" s="5">
        <v>2088</v>
      </c>
    </row>
    <row r="60" spans="2:69" x14ac:dyDescent="0.2">
      <c r="B60" s="14" t="s">
        <v>117</v>
      </c>
      <c r="C60" s="11" t="s">
        <v>206</v>
      </c>
      <c r="D60" s="17"/>
      <c r="E60" s="17"/>
      <c r="F60" s="17"/>
      <c r="G60" s="17"/>
      <c r="H60" s="17"/>
      <c r="I60" s="17"/>
      <c r="J60" s="17"/>
      <c r="K60" s="17"/>
      <c r="L60" s="154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0</v>
      </c>
      <c r="S60" s="17">
        <v>0</v>
      </c>
      <c r="T60" s="17">
        <v>0</v>
      </c>
      <c r="U60" s="17">
        <v>0</v>
      </c>
      <c r="V60" s="17">
        <v>0</v>
      </c>
      <c r="W60" s="17">
        <v>0</v>
      </c>
      <c r="X60" s="17">
        <v>0</v>
      </c>
      <c r="Y60" s="17">
        <v>0</v>
      </c>
      <c r="Z60" s="17">
        <v>0</v>
      </c>
      <c r="AA60" s="17">
        <v>0</v>
      </c>
      <c r="AB60" s="17">
        <v>0</v>
      </c>
      <c r="AC60" s="17">
        <v>0</v>
      </c>
      <c r="AD60" s="17">
        <v>0</v>
      </c>
      <c r="AE60" s="19">
        <v>0</v>
      </c>
      <c r="AF60" s="170">
        <v>0</v>
      </c>
      <c r="AG60" s="170">
        <v>0</v>
      </c>
      <c r="AH60" s="170">
        <v>0</v>
      </c>
      <c r="AI60" s="170">
        <v>0</v>
      </c>
      <c r="AJ60" s="170">
        <v>0</v>
      </c>
      <c r="AK60" s="170">
        <v>0</v>
      </c>
      <c r="AL60" s="170">
        <v>0</v>
      </c>
      <c r="AM60" s="170">
        <v>0</v>
      </c>
      <c r="AN60" s="170">
        <v>0</v>
      </c>
      <c r="AO60" s="170">
        <v>0</v>
      </c>
      <c r="AP60" s="170">
        <v>0</v>
      </c>
      <c r="AQ60" s="170">
        <v>0</v>
      </c>
      <c r="AR60" s="170">
        <v>0</v>
      </c>
      <c r="AS60" s="170">
        <v>0</v>
      </c>
      <c r="AT60" s="170">
        <v>0</v>
      </c>
      <c r="AU60" s="170">
        <v>0</v>
      </c>
      <c r="AV60" s="170">
        <v>0</v>
      </c>
      <c r="AW60" s="170">
        <v>0</v>
      </c>
      <c r="AX60" s="170">
        <v>0</v>
      </c>
      <c r="AY60" s="170">
        <v>0</v>
      </c>
      <c r="AZ60" s="170">
        <v>0</v>
      </c>
      <c r="BA60" s="170">
        <v>0</v>
      </c>
      <c r="BB60" s="170">
        <v>0</v>
      </c>
      <c r="BC60" s="170">
        <v>0</v>
      </c>
      <c r="BD60" s="170">
        <v>0</v>
      </c>
      <c r="BE60" s="170">
        <v>0</v>
      </c>
      <c r="BF60" s="170">
        <v>0</v>
      </c>
      <c r="BG60" s="170">
        <v>0</v>
      </c>
      <c r="BH60" s="170">
        <v>0</v>
      </c>
      <c r="BI60" s="170">
        <v>0</v>
      </c>
      <c r="BJ60" s="170">
        <v>0</v>
      </c>
      <c r="BK60" s="170">
        <v>0</v>
      </c>
      <c r="BL60" s="170">
        <v>0</v>
      </c>
      <c r="BM60" s="170">
        <v>0</v>
      </c>
      <c r="BN60" s="170">
        <v>0</v>
      </c>
      <c r="BO60" s="170">
        <v>0</v>
      </c>
      <c r="BP60" s="170">
        <v>0</v>
      </c>
      <c r="BQ60" s="170">
        <v>0</v>
      </c>
    </row>
    <row r="61" spans="2:69" x14ac:dyDescent="0.2">
      <c r="B61" s="14" t="s">
        <v>37</v>
      </c>
      <c r="C61" s="11" t="s">
        <v>206</v>
      </c>
      <c r="D61" s="17"/>
      <c r="E61" s="17"/>
      <c r="F61" s="17"/>
      <c r="G61" s="17"/>
      <c r="H61" s="17"/>
      <c r="I61" s="17"/>
      <c r="J61" s="17"/>
      <c r="K61" s="17"/>
      <c r="L61" s="154">
        <v>16610207.916070994</v>
      </c>
      <c r="M61" s="17">
        <v>16610207.916070994</v>
      </c>
      <c r="N61" s="17">
        <v>16610207.916070994</v>
      </c>
      <c r="O61" s="17">
        <v>16610207.916070994</v>
      </c>
      <c r="P61" s="17">
        <v>16610207.916070994</v>
      </c>
      <c r="Q61" s="17">
        <v>16610207.916070994</v>
      </c>
      <c r="R61" s="17">
        <v>16610207.916070994</v>
      </c>
      <c r="S61" s="17">
        <v>16610207.916070994</v>
      </c>
      <c r="T61" s="17">
        <v>16610207.916070994</v>
      </c>
      <c r="U61" s="17">
        <v>16610207.916070994</v>
      </c>
      <c r="V61" s="17">
        <v>16610207.916070994</v>
      </c>
      <c r="W61" s="17">
        <v>16610207.916070994</v>
      </c>
      <c r="X61" s="17">
        <v>16610207.916070994</v>
      </c>
      <c r="Y61" s="17">
        <v>16610207.916070994</v>
      </c>
      <c r="Z61" s="17">
        <v>16610207.916070994</v>
      </c>
      <c r="AA61" s="17">
        <v>16610207.916070994</v>
      </c>
      <c r="AB61" s="17">
        <v>16610207.916070994</v>
      </c>
      <c r="AC61" s="17">
        <v>16610207.916070994</v>
      </c>
      <c r="AD61" s="17">
        <v>16610207.916070994</v>
      </c>
      <c r="AE61" s="19">
        <v>16610207.916070994</v>
      </c>
      <c r="AF61" s="170">
        <v>16610207.916070994</v>
      </c>
      <c r="AG61" s="170">
        <v>16610207.916070994</v>
      </c>
      <c r="AH61" s="170">
        <v>16610207.916070994</v>
      </c>
      <c r="AI61" s="170">
        <v>16610207.916070994</v>
      </c>
      <c r="AJ61" s="170">
        <v>16610207.916070994</v>
      </c>
      <c r="AK61" s="170">
        <v>16610207.916070994</v>
      </c>
      <c r="AL61" s="170">
        <v>16610207.916070994</v>
      </c>
      <c r="AM61" s="170">
        <v>16610207.916070994</v>
      </c>
      <c r="AN61" s="170">
        <v>16610207.916070994</v>
      </c>
      <c r="AO61" s="170">
        <v>16610207.916070994</v>
      </c>
      <c r="AP61" s="170">
        <v>16610207.916070994</v>
      </c>
      <c r="AQ61" s="170">
        <v>16610207.916070994</v>
      </c>
      <c r="AR61" s="170">
        <v>16610207.916070994</v>
      </c>
      <c r="AS61" s="170">
        <v>16610207.916070994</v>
      </c>
      <c r="AT61" s="170">
        <v>16610207.916070994</v>
      </c>
      <c r="AU61" s="170">
        <v>16610207.916070994</v>
      </c>
      <c r="AV61" s="170">
        <v>16610207.916070994</v>
      </c>
      <c r="AW61" s="170">
        <v>16610207.916070994</v>
      </c>
      <c r="AX61" s="170">
        <v>16610207.916070994</v>
      </c>
      <c r="AY61" s="170">
        <v>16610207.916070994</v>
      </c>
      <c r="AZ61" s="170">
        <v>16610207.916070994</v>
      </c>
      <c r="BA61" s="170">
        <v>16610207.916070994</v>
      </c>
      <c r="BB61" s="170">
        <v>16610207.916070994</v>
      </c>
      <c r="BC61" s="170">
        <v>16610207.916070994</v>
      </c>
      <c r="BD61" s="170">
        <v>16610207.916070994</v>
      </c>
      <c r="BE61" s="170">
        <v>16610207.916070994</v>
      </c>
      <c r="BF61" s="170">
        <v>16610207.916070994</v>
      </c>
      <c r="BG61" s="170">
        <v>16610207.916070994</v>
      </c>
      <c r="BH61" s="170">
        <v>16610207.916070994</v>
      </c>
      <c r="BI61" s="170">
        <v>16610207.916070994</v>
      </c>
      <c r="BJ61" s="170">
        <v>16610207.916070994</v>
      </c>
      <c r="BK61" s="170">
        <v>16610207.916070994</v>
      </c>
      <c r="BL61" s="170">
        <v>16610207.916070994</v>
      </c>
      <c r="BM61" s="170">
        <v>16610207.916070994</v>
      </c>
      <c r="BN61" s="170">
        <v>16610207.916070994</v>
      </c>
      <c r="BO61" s="170">
        <v>16610207.916070994</v>
      </c>
      <c r="BP61" s="170">
        <v>16610207.916070994</v>
      </c>
      <c r="BQ61" s="170">
        <v>16610207.916070994</v>
      </c>
    </row>
    <row r="62" spans="2:69" x14ac:dyDescent="0.2">
      <c r="B62" s="14" t="s">
        <v>38</v>
      </c>
      <c r="C62" s="11" t="s">
        <v>206</v>
      </c>
      <c r="D62" s="17"/>
      <c r="E62" s="17"/>
      <c r="F62" s="17"/>
      <c r="G62" s="17"/>
      <c r="H62" s="17"/>
      <c r="I62" s="17"/>
      <c r="J62" s="17"/>
      <c r="K62" s="17"/>
      <c r="L62" s="154">
        <v>17557734.947706424</v>
      </c>
      <c r="M62" s="17">
        <v>17557734.947706424</v>
      </c>
      <c r="N62" s="17">
        <v>17557734.947706424</v>
      </c>
      <c r="O62" s="17">
        <v>17557734.947706424</v>
      </c>
      <c r="P62" s="17">
        <v>17557734.947706424</v>
      </c>
      <c r="Q62" s="17">
        <v>17557734.947706424</v>
      </c>
      <c r="R62" s="17">
        <v>17557734.947706424</v>
      </c>
      <c r="S62" s="17">
        <v>17557734.947706424</v>
      </c>
      <c r="T62" s="17">
        <v>17557734.947706424</v>
      </c>
      <c r="U62" s="17">
        <v>17557734.947706424</v>
      </c>
      <c r="V62" s="17">
        <v>17557734.947706424</v>
      </c>
      <c r="W62" s="17">
        <v>17557734.947706424</v>
      </c>
      <c r="X62" s="17">
        <v>17557734.947706424</v>
      </c>
      <c r="Y62" s="17">
        <v>17557734.947706424</v>
      </c>
      <c r="Z62" s="17">
        <v>17557734.947706424</v>
      </c>
      <c r="AA62" s="17">
        <v>17557734.947706424</v>
      </c>
      <c r="AB62" s="17">
        <v>17557734.947706424</v>
      </c>
      <c r="AC62" s="17">
        <v>17557734.947706424</v>
      </c>
      <c r="AD62" s="17">
        <v>17557734.947706424</v>
      </c>
      <c r="AE62" s="19">
        <v>17557734.947706424</v>
      </c>
      <c r="AF62" s="170">
        <v>17557734.947706424</v>
      </c>
      <c r="AG62" s="170">
        <v>17557734.947706424</v>
      </c>
      <c r="AH62" s="170">
        <v>17557734.947706424</v>
      </c>
      <c r="AI62" s="170">
        <v>17557734.947706424</v>
      </c>
      <c r="AJ62" s="170">
        <v>17557734.947706424</v>
      </c>
      <c r="AK62" s="170">
        <v>17557734.947706424</v>
      </c>
      <c r="AL62" s="170">
        <v>17557734.947706424</v>
      </c>
      <c r="AM62" s="170">
        <v>17557734.947706424</v>
      </c>
      <c r="AN62" s="170">
        <v>17557734.947706424</v>
      </c>
      <c r="AO62" s="170">
        <v>17557734.947706424</v>
      </c>
      <c r="AP62" s="170">
        <v>17557734.947706424</v>
      </c>
      <c r="AQ62" s="170">
        <v>17557734.947706424</v>
      </c>
      <c r="AR62" s="170">
        <v>17557734.947706424</v>
      </c>
      <c r="AS62" s="170">
        <v>17557734.947706424</v>
      </c>
      <c r="AT62" s="170">
        <v>17557734.947706424</v>
      </c>
      <c r="AU62" s="170">
        <v>17557734.947706424</v>
      </c>
      <c r="AV62" s="170">
        <v>17557734.947706424</v>
      </c>
      <c r="AW62" s="170">
        <v>17557734.947706424</v>
      </c>
      <c r="AX62" s="170">
        <v>17557734.947706424</v>
      </c>
      <c r="AY62" s="170">
        <v>17557734.947706424</v>
      </c>
      <c r="AZ62" s="170">
        <v>17557734.947706424</v>
      </c>
      <c r="BA62" s="170">
        <v>17557734.947706424</v>
      </c>
      <c r="BB62" s="170">
        <v>17557734.947706424</v>
      </c>
      <c r="BC62" s="170">
        <v>17557734.947706424</v>
      </c>
      <c r="BD62" s="170">
        <v>17557734.947706424</v>
      </c>
      <c r="BE62" s="170">
        <v>17557734.947706424</v>
      </c>
      <c r="BF62" s="170">
        <v>17557734.947706424</v>
      </c>
      <c r="BG62" s="170">
        <v>17557734.947706424</v>
      </c>
      <c r="BH62" s="170">
        <v>17557734.947706424</v>
      </c>
      <c r="BI62" s="170">
        <v>17557734.947706424</v>
      </c>
      <c r="BJ62" s="170">
        <v>17557734.947706424</v>
      </c>
      <c r="BK62" s="170">
        <v>17557734.947706424</v>
      </c>
      <c r="BL62" s="170">
        <v>17557734.947706424</v>
      </c>
      <c r="BM62" s="170">
        <v>17557734.947706424</v>
      </c>
      <c r="BN62" s="170">
        <v>17557734.947706424</v>
      </c>
      <c r="BO62" s="170">
        <v>17557734.947706424</v>
      </c>
      <c r="BP62" s="170">
        <v>17557734.947706424</v>
      </c>
      <c r="BQ62" s="170">
        <v>17557734.947706424</v>
      </c>
    </row>
    <row r="63" spans="2:69" x14ac:dyDescent="0.2">
      <c r="B63" s="14" t="s">
        <v>121</v>
      </c>
      <c r="C63" s="11" t="s">
        <v>206</v>
      </c>
      <c r="D63" s="17"/>
      <c r="E63" s="17"/>
      <c r="F63" s="17"/>
      <c r="G63" s="17"/>
      <c r="H63" s="17"/>
      <c r="I63" s="17"/>
      <c r="J63" s="17"/>
      <c r="K63" s="17"/>
      <c r="L63" s="154">
        <v>17557734.947706424</v>
      </c>
      <c r="M63" s="17">
        <v>17557734.947706424</v>
      </c>
      <c r="N63" s="17">
        <v>17557734.947706424</v>
      </c>
      <c r="O63" s="17">
        <v>17557734.947706424</v>
      </c>
      <c r="P63" s="17">
        <v>17557734.947706424</v>
      </c>
      <c r="Q63" s="17">
        <v>17557734.947706424</v>
      </c>
      <c r="R63" s="17">
        <v>17557734.947706424</v>
      </c>
      <c r="S63" s="17">
        <v>17557734.947706424</v>
      </c>
      <c r="T63" s="17">
        <v>17557734.947706424</v>
      </c>
      <c r="U63" s="17">
        <v>17557734.947706424</v>
      </c>
      <c r="V63" s="17">
        <v>17557734.947706424</v>
      </c>
      <c r="W63" s="17">
        <v>17557734.947706424</v>
      </c>
      <c r="X63" s="17">
        <v>17557734.947706424</v>
      </c>
      <c r="Y63" s="17">
        <v>17557734.947706424</v>
      </c>
      <c r="Z63" s="17">
        <v>17557734.947706424</v>
      </c>
      <c r="AA63" s="17">
        <v>17557734.947706424</v>
      </c>
      <c r="AB63" s="17">
        <v>17557734.947706424</v>
      </c>
      <c r="AC63" s="17">
        <v>17557734.947706424</v>
      </c>
      <c r="AD63" s="17">
        <v>17557734.947706424</v>
      </c>
      <c r="AE63" s="17">
        <v>17557734.947706424</v>
      </c>
      <c r="AF63" s="240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</row>
    <row r="64" spans="2:69" x14ac:dyDescent="0.2">
      <c r="B64" s="14" t="s">
        <v>27</v>
      </c>
      <c r="C64" s="11" t="s">
        <v>206</v>
      </c>
      <c r="D64" s="17"/>
      <c r="E64" s="17"/>
      <c r="F64" s="17"/>
      <c r="G64" s="17"/>
      <c r="H64" s="17"/>
      <c r="I64" s="17"/>
      <c r="J64" s="17"/>
      <c r="K64" s="17"/>
      <c r="L64" s="154">
        <v>16610207.916070994</v>
      </c>
      <c r="M64" s="17">
        <v>16610207.916070994</v>
      </c>
      <c r="N64" s="17">
        <v>16610207.916070994</v>
      </c>
      <c r="O64" s="17">
        <v>16610207.916070994</v>
      </c>
      <c r="P64" s="17">
        <v>16610207.916070994</v>
      </c>
      <c r="Q64" s="17">
        <v>16610207.916070994</v>
      </c>
      <c r="R64" s="17">
        <v>16610207.916070994</v>
      </c>
      <c r="S64" s="17">
        <v>16610207.916070994</v>
      </c>
      <c r="T64" s="17">
        <v>16610207.916070994</v>
      </c>
      <c r="U64" s="17">
        <v>16610207.916070994</v>
      </c>
      <c r="V64" s="17">
        <v>16610207.916070994</v>
      </c>
      <c r="W64" s="17">
        <v>16610207.916070994</v>
      </c>
      <c r="X64" s="17">
        <v>16610207.916070994</v>
      </c>
      <c r="Y64" s="17">
        <v>16610207.916070994</v>
      </c>
      <c r="Z64" s="17">
        <v>16610207.916070994</v>
      </c>
      <c r="AA64" s="17">
        <v>16610207.916070994</v>
      </c>
      <c r="AB64" s="17">
        <v>16610207.916070994</v>
      </c>
      <c r="AC64" s="17">
        <v>16610207.916070994</v>
      </c>
      <c r="AD64" s="17">
        <v>16610207.916070994</v>
      </c>
      <c r="AE64" s="17">
        <v>16610207.916070994</v>
      </c>
      <c r="AF64" s="240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  <c r="BP64" s="46"/>
      <c r="BQ64" s="46"/>
    </row>
    <row r="66" spans="2:69" ht="15.75" x14ac:dyDescent="0.25">
      <c r="B66" s="18" t="s">
        <v>233</v>
      </c>
      <c r="C66" s="10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238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2:69" ht="15.75" x14ac:dyDescent="0.25">
      <c r="B67" s="8" t="s">
        <v>114</v>
      </c>
      <c r="C67" s="6" t="s">
        <v>12</v>
      </c>
      <c r="D67" s="5">
        <v>2023</v>
      </c>
      <c r="E67" s="5">
        <v>2024</v>
      </c>
      <c r="F67" s="5">
        <v>2025</v>
      </c>
      <c r="G67" s="5">
        <v>2026</v>
      </c>
      <c r="H67" s="5">
        <v>2027</v>
      </c>
      <c r="I67" s="5">
        <v>2028</v>
      </c>
      <c r="J67" s="5">
        <v>2029</v>
      </c>
      <c r="K67" s="5">
        <v>2030</v>
      </c>
      <c r="L67" s="5">
        <v>2031</v>
      </c>
      <c r="M67" s="5">
        <v>2032</v>
      </c>
      <c r="N67" s="5">
        <v>2033</v>
      </c>
      <c r="O67" s="5">
        <v>2034</v>
      </c>
      <c r="P67" s="5">
        <v>2035</v>
      </c>
      <c r="Q67" s="5">
        <v>2036</v>
      </c>
      <c r="R67" s="5">
        <v>2037</v>
      </c>
      <c r="S67" s="5">
        <v>2038</v>
      </c>
      <c r="T67" s="5">
        <v>2039</v>
      </c>
      <c r="U67" s="5">
        <v>2040</v>
      </c>
      <c r="V67" s="5">
        <v>2041</v>
      </c>
      <c r="W67" s="5">
        <v>2042</v>
      </c>
      <c r="X67" s="5">
        <v>2043</v>
      </c>
      <c r="Y67" s="5">
        <v>2044</v>
      </c>
      <c r="Z67" s="5">
        <v>2045</v>
      </c>
      <c r="AA67" s="5">
        <v>2046</v>
      </c>
      <c r="AB67" s="5">
        <v>2047</v>
      </c>
      <c r="AC67" s="5">
        <v>2048</v>
      </c>
      <c r="AD67" s="5">
        <v>2049</v>
      </c>
      <c r="AE67" s="5">
        <v>2050</v>
      </c>
      <c r="AF67" s="239">
        <v>2051</v>
      </c>
      <c r="AG67" s="5">
        <v>2052</v>
      </c>
      <c r="AH67" s="5">
        <v>2053</v>
      </c>
      <c r="AI67" s="5">
        <v>2054</v>
      </c>
      <c r="AJ67" s="5">
        <v>2055</v>
      </c>
      <c r="AK67" s="5">
        <v>2056</v>
      </c>
      <c r="AL67" s="5">
        <v>2057</v>
      </c>
      <c r="AM67" s="5">
        <v>2058</v>
      </c>
      <c r="AN67" s="5">
        <v>2059</v>
      </c>
      <c r="AO67" s="5">
        <v>2060</v>
      </c>
      <c r="AP67" s="5">
        <v>2061</v>
      </c>
      <c r="AQ67" s="5">
        <v>2062</v>
      </c>
      <c r="AR67" s="5">
        <v>2063</v>
      </c>
      <c r="AS67" s="5">
        <v>2064</v>
      </c>
      <c r="AT67" s="5">
        <v>2065</v>
      </c>
      <c r="AU67" s="5">
        <v>2066</v>
      </c>
      <c r="AV67" s="5">
        <v>2067</v>
      </c>
      <c r="AW67" s="5">
        <v>2068</v>
      </c>
      <c r="AX67" s="5">
        <v>2069</v>
      </c>
      <c r="AY67" s="5">
        <v>2070</v>
      </c>
      <c r="AZ67" s="5">
        <v>2071</v>
      </c>
      <c r="BA67" s="5">
        <v>2072</v>
      </c>
      <c r="BB67" s="5">
        <v>2073</v>
      </c>
      <c r="BC67" s="5">
        <v>2074</v>
      </c>
      <c r="BD67" s="5">
        <v>2075</v>
      </c>
      <c r="BE67" s="5">
        <v>2076</v>
      </c>
      <c r="BF67" s="5">
        <v>2077</v>
      </c>
      <c r="BG67" s="5">
        <v>2078</v>
      </c>
      <c r="BH67" s="5">
        <v>2079</v>
      </c>
      <c r="BI67" s="5">
        <v>2080</v>
      </c>
      <c r="BJ67" s="5">
        <v>2081</v>
      </c>
      <c r="BK67" s="5">
        <v>2082</v>
      </c>
      <c r="BL67" s="5">
        <v>2083</v>
      </c>
      <c r="BM67" s="5">
        <v>2084</v>
      </c>
      <c r="BN67" s="5">
        <v>2085</v>
      </c>
      <c r="BO67" s="5">
        <v>2086</v>
      </c>
      <c r="BP67" s="5">
        <v>2087</v>
      </c>
      <c r="BQ67" s="5">
        <v>2088</v>
      </c>
    </row>
    <row r="68" spans="2:69" x14ac:dyDescent="0.2">
      <c r="B68" s="14" t="s">
        <v>117</v>
      </c>
      <c r="C68" s="11" t="s">
        <v>206</v>
      </c>
      <c r="D68" s="17"/>
      <c r="E68" s="17"/>
      <c r="F68" s="17"/>
      <c r="G68" s="17"/>
      <c r="H68" s="17"/>
      <c r="I68" s="17"/>
      <c r="J68" s="17"/>
      <c r="K68" s="17"/>
      <c r="L68" s="154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237">
        <v>0</v>
      </c>
      <c r="AG68" s="170">
        <v>0</v>
      </c>
      <c r="AH68" s="170">
        <v>0</v>
      </c>
      <c r="AI68" s="170">
        <v>0</v>
      </c>
      <c r="AJ68" s="170">
        <v>0</v>
      </c>
      <c r="AK68" s="170">
        <v>0</v>
      </c>
      <c r="AL68" s="170">
        <v>0</v>
      </c>
      <c r="AM68" s="170">
        <v>0</v>
      </c>
      <c r="AN68" s="170">
        <v>0</v>
      </c>
      <c r="AO68" s="170">
        <v>0</v>
      </c>
      <c r="AP68" s="170">
        <v>0</v>
      </c>
      <c r="AQ68" s="170">
        <v>0</v>
      </c>
      <c r="AR68" s="170">
        <v>0</v>
      </c>
      <c r="AS68" s="170">
        <v>0</v>
      </c>
      <c r="AT68" s="170">
        <v>0</v>
      </c>
      <c r="AU68" s="170">
        <v>0</v>
      </c>
      <c r="AV68" s="170">
        <v>0</v>
      </c>
      <c r="AW68" s="170">
        <v>0</v>
      </c>
      <c r="AX68" s="170">
        <v>0</v>
      </c>
      <c r="AY68" s="170">
        <v>0</v>
      </c>
      <c r="AZ68" s="170">
        <v>0</v>
      </c>
      <c r="BA68" s="170">
        <v>0</v>
      </c>
      <c r="BB68" s="170">
        <v>0</v>
      </c>
      <c r="BC68" s="170">
        <v>0</v>
      </c>
      <c r="BD68" s="170">
        <v>0</v>
      </c>
      <c r="BE68" s="170">
        <v>0</v>
      </c>
      <c r="BF68" s="170">
        <v>0</v>
      </c>
      <c r="BG68" s="170">
        <v>0</v>
      </c>
      <c r="BH68" s="170">
        <v>0</v>
      </c>
      <c r="BI68" s="170">
        <v>0</v>
      </c>
      <c r="BJ68" s="170">
        <v>0</v>
      </c>
      <c r="BK68" s="170">
        <v>0</v>
      </c>
      <c r="BL68" s="170">
        <v>0</v>
      </c>
      <c r="BM68" s="170">
        <v>0</v>
      </c>
      <c r="BN68" s="170">
        <v>0</v>
      </c>
      <c r="BO68" s="170">
        <v>0</v>
      </c>
      <c r="BP68" s="170">
        <v>0</v>
      </c>
      <c r="BQ68" s="170">
        <v>0</v>
      </c>
    </row>
    <row r="69" spans="2:69" x14ac:dyDescent="0.2">
      <c r="B69" s="14" t="s">
        <v>37</v>
      </c>
      <c r="C69" s="11" t="s">
        <v>206</v>
      </c>
      <c r="D69" s="17"/>
      <c r="E69" s="17"/>
      <c r="F69" s="17"/>
      <c r="G69" s="17"/>
      <c r="H69" s="17"/>
      <c r="I69" s="17"/>
      <c r="J69" s="17"/>
      <c r="K69" s="17"/>
      <c r="L69" s="154">
        <v>20090051.875297304</v>
      </c>
      <c r="M69" s="17">
        <v>20090051.875297304</v>
      </c>
      <c r="N69" s="17">
        <v>20090051.875297304</v>
      </c>
      <c r="O69" s="17">
        <v>20090051.875297304</v>
      </c>
      <c r="P69" s="17">
        <v>20090051.875297304</v>
      </c>
      <c r="Q69" s="17">
        <v>20090051.875297304</v>
      </c>
      <c r="R69" s="17">
        <v>20090051.875297304</v>
      </c>
      <c r="S69" s="17">
        <v>20090051.875297304</v>
      </c>
      <c r="T69" s="17">
        <v>20090051.875297304</v>
      </c>
      <c r="U69" s="17">
        <v>20090051.875297304</v>
      </c>
      <c r="V69" s="17">
        <v>20090051.875297304</v>
      </c>
      <c r="W69" s="17">
        <v>20090051.875297304</v>
      </c>
      <c r="X69" s="17">
        <v>20090051.875297304</v>
      </c>
      <c r="Y69" s="17">
        <v>20090051.875297304</v>
      </c>
      <c r="Z69" s="17">
        <v>20090051.875297304</v>
      </c>
      <c r="AA69" s="17">
        <v>20090051.875297304</v>
      </c>
      <c r="AB69" s="17">
        <v>20090051.875297304</v>
      </c>
      <c r="AC69" s="17">
        <v>20090051.875297304</v>
      </c>
      <c r="AD69" s="17">
        <v>20090051.875297304</v>
      </c>
      <c r="AE69" s="17">
        <v>20090051.875297304</v>
      </c>
      <c r="AF69" s="237">
        <v>20090051.875297304</v>
      </c>
      <c r="AG69" s="170">
        <v>20090051.875297304</v>
      </c>
      <c r="AH69" s="170">
        <v>20090051.875297304</v>
      </c>
      <c r="AI69" s="170">
        <v>20090051.875297304</v>
      </c>
      <c r="AJ69" s="170">
        <v>20090051.875297304</v>
      </c>
      <c r="AK69" s="170">
        <v>20090051.875297304</v>
      </c>
      <c r="AL69" s="170">
        <v>20090051.875297304</v>
      </c>
      <c r="AM69" s="170">
        <v>20090051.875297304</v>
      </c>
      <c r="AN69" s="170">
        <v>20090051.875297304</v>
      </c>
      <c r="AO69" s="170">
        <v>20090051.875297304</v>
      </c>
      <c r="AP69" s="170">
        <v>20090051.875297304</v>
      </c>
      <c r="AQ69" s="170">
        <v>20090051.875297304</v>
      </c>
      <c r="AR69" s="170">
        <v>20090051.875297304</v>
      </c>
      <c r="AS69" s="170">
        <v>20090051.875297304</v>
      </c>
      <c r="AT69" s="170">
        <v>20090051.875297304</v>
      </c>
      <c r="AU69" s="170">
        <v>20090051.875297304</v>
      </c>
      <c r="AV69" s="170">
        <v>20090051.875297304</v>
      </c>
      <c r="AW69" s="170">
        <v>20090051.875297304</v>
      </c>
      <c r="AX69" s="170">
        <v>20090051.875297304</v>
      </c>
      <c r="AY69" s="170">
        <v>20090051.875297304</v>
      </c>
      <c r="AZ69" s="170">
        <v>20090051.875297304</v>
      </c>
      <c r="BA69" s="170">
        <v>20090051.875297304</v>
      </c>
      <c r="BB69" s="170">
        <v>20090051.875297304</v>
      </c>
      <c r="BC69" s="170">
        <v>20090051.875297304</v>
      </c>
      <c r="BD69" s="170">
        <v>20090051.875297304</v>
      </c>
      <c r="BE69" s="170">
        <v>20090051.875297304</v>
      </c>
      <c r="BF69" s="170">
        <v>20090051.875297304</v>
      </c>
      <c r="BG69" s="170">
        <v>20090051.875297304</v>
      </c>
      <c r="BH69" s="170">
        <v>20090051.875297304</v>
      </c>
      <c r="BI69" s="170">
        <v>20090051.875297304</v>
      </c>
      <c r="BJ69" s="170">
        <v>20090051.875297304</v>
      </c>
      <c r="BK69" s="170">
        <v>20090051.875297304</v>
      </c>
      <c r="BL69" s="170">
        <v>20090051.875297304</v>
      </c>
      <c r="BM69" s="170">
        <v>20090051.875297304</v>
      </c>
      <c r="BN69" s="170">
        <v>20090051.875297304</v>
      </c>
      <c r="BO69" s="170">
        <v>20090051.875297304</v>
      </c>
      <c r="BP69" s="170">
        <v>20090051.875297304</v>
      </c>
      <c r="BQ69" s="170">
        <v>20090051.875297304</v>
      </c>
    </row>
    <row r="70" spans="2:69" x14ac:dyDescent="0.2">
      <c r="B70" s="14" t="s">
        <v>38</v>
      </c>
      <c r="C70" s="11" t="s">
        <v>206</v>
      </c>
      <c r="D70" s="17"/>
      <c r="E70" s="17"/>
      <c r="F70" s="17"/>
      <c r="G70" s="17"/>
      <c r="H70" s="17"/>
      <c r="I70" s="17"/>
      <c r="J70" s="17"/>
      <c r="K70" s="17"/>
      <c r="L70" s="154">
        <v>20096954.627590884</v>
      </c>
      <c r="M70" s="17">
        <v>20096954.627590884</v>
      </c>
      <c r="N70" s="17">
        <v>20096954.627590884</v>
      </c>
      <c r="O70" s="17">
        <v>20096954.627590884</v>
      </c>
      <c r="P70" s="17">
        <v>20096954.627590884</v>
      </c>
      <c r="Q70" s="17">
        <v>20096954.627590884</v>
      </c>
      <c r="R70" s="17">
        <v>20096954.627590884</v>
      </c>
      <c r="S70" s="17">
        <v>20096954.627590884</v>
      </c>
      <c r="T70" s="17">
        <v>20096954.627590884</v>
      </c>
      <c r="U70" s="17">
        <v>20096954.627590884</v>
      </c>
      <c r="V70" s="17">
        <v>20096954.627590884</v>
      </c>
      <c r="W70" s="17">
        <v>20096954.627590884</v>
      </c>
      <c r="X70" s="17">
        <v>20096954.627590884</v>
      </c>
      <c r="Y70" s="17">
        <v>20096954.627590884</v>
      </c>
      <c r="Z70" s="17">
        <v>20096954.627590884</v>
      </c>
      <c r="AA70" s="17">
        <v>20096954.627590884</v>
      </c>
      <c r="AB70" s="17">
        <v>20096954.627590884</v>
      </c>
      <c r="AC70" s="17">
        <v>20096954.627590884</v>
      </c>
      <c r="AD70" s="17">
        <v>20096954.627590884</v>
      </c>
      <c r="AE70" s="17">
        <v>20096954.627590884</v>
      </c>
      <c r="AF70" s="237">
        <v>20096954.627590884</v>
      </c>
      <c r="AG70" s="170">
        <v>20096954.627590884</v>
      </c>
      <c r="AH70" s="170">
        <v>20096954.627590884</v>
      </c>
      <c r="AI70" s="170">
        <v>20096954.627590884</v>
      </c>
      <c r="AJ70" s="170">
        <v>20096954.627590884</v>
      </c>
      <c r="AK70" s="170">
        <v>20096954.627590884</v>
      </c>
      <c r="AL70" s="170">
        <v>20096954.627590884</v>
      </c>
      <c r="AM70" s="170">
        <v>20096954.627590884</v>
      </c>
      <c r="AN70" s="170">
        <v>20096954.627590884</v>
      </c>
      <c r="AO70" s="170">
        <v>20096954.627590884</v>
      </c>
      <c r="AP70" s="170">
        <v>20096954.627590884</v>
      </c>
      <c r="AQ70" s="170">
        <v>20096954.627590884</v>
      </c>
      <c r="AR70" s="170">
        <v>20096954.627590884</v>
      </c>
      <c r="AS70" s="170">
        <v>20096954.627590884</v>
      </c>
      <c r="AT70" s="170">
        <v>20096954.627590884</v>
      </c>
      <c r="AU70" s="170">
        <v>20096954.627590884</v>
      </c>
      <c r="AV70" s="170">
        <v>20096954.627590884</v>
      </c>
      <c r="AW70" s="170">
        <v>20096954.627590884</v>
      </c>
      <c r="AX70" s="170">
        <v>20096954.627590884</v>
      </c>
      <c r="AY70" s="170">
        <v>20096954.627590884</v>
      </c>
      <c r="AZ70" s="170">
        <v>20096954.627590884</v>
      </c>
      <c r="BA70" s="170">
        <v>20096954.627590884</v>
      </c>
      <c r="BB70" s="170">
        <v>20096954.627590884</v>
      </c>
      <c r="BC70" s="170">
        <v>20096954.627590884</v>
      </c>
      <c r="BD70" s="170">
        <v>20096954.627590884</v>
      </c>
      <c r="BE70" s="170">
        <v>20096954.627590884</v>
      </c>
      <c r="BF70" s="170">
        <v>20096954.627590884</v>
      </c>
      <c r="BG70" s="170">
        <v>20096954.627590884</v>
      </c>
      <c r="BH70" s="170">
        <v>20096954.627590884</v>
      </c>
      <c r="BI70" s="170">
        <v>20096954.627590884</v>
      </c>
      <c r="BJ70" s="170">
        <v>20096954.627590884</v>
      </c>
      <c r="BK70" s="170">
        <v>20096954.627590884</v>
      </c>
      <c r="BL70" s="170">
        <v>20096954.627590884</v>
      </c>
      <c r="BM70" s="170">
        <v>20096954.627590884</v>
      </c>
      <c r="BN70" s="170">
        <v>20096954.627590884</v>
      </c>
      <c r="BO70" s="170">
        <v>20096954.627590884</v>
      </c>
      <c r="BP70" s="170">
        <v>20096954.627590884</v>
      </c>
      <c r="BQ70" s="170">
        <v>20096954.627590884</v>
      </c>
    </row>
    <row r="71" spans="2:69" x14ac:dyDescent="0.2">
      <c r="B71" s="14" t="s">
        <v>121</v>
      </c>
      <c r="C71" s="11" t="s">
        <v>206</v>
      </c>
      <c r="D71" s="17"/>
      <c r="E71" s="17"/>
      <c r="F71" s="17"/>
      <c r="G71" s="17"/>
      <c r="H71" s="17"/>
      <c r="I71" s="17"/>
      <c r="J71" s="17"/>
      <c r="K71" s="19"/>
      <c r="L71" s="17">
        <v>20076246.368198313</v>
      </c>
      <c r="M71" s="17">
        <v>20076246.368198313</v>
      </c>
      <c r="N71" s="17">
        <v>20076246.368198313</v>
      </c>
      <c r="O71" s="17">
        <v>20076246.368198313</v>
      </c>
      <c r="P71" s="17">
        <v>20076246.368198313</v>
      </c>
      <c r="Q71" s="17">
        <v>20076246.368198313</v>
      </c>
      <c r="R71" s="17">
        <v>20076246.368198313</v>
      </c>
      <c r="S71" s="17">
        <v>20076246.368198313</v>
      </c>
      <c r="T71" s="17">
        <v>20076246.368198313</v>
      </c>
      <c r="U71" s="17">
        <v>20076246.368198313</v>
      </c>
      <c r="V71" s="17">
        <v>20076246.368198313</v>
      </c>
      <c r="W71" s="17">
        <v>20076246.368198313</v>
      </c>
      <c r="X71" s="17">
        <v>20076246.368198313</v>
      </c>
      <c r="Y71" s="17">
        <v>20076246.368198313</v>
      </c>
      <c r="Z71" s="17">
        <v>20076246.368198313</v>
      </c>
      <c r="AA71" s="17">
        <v>20076246.368198313</v>
      </c>
      <c r="AB71" s="17">
        <v>20076246.368198313</v>
      </c>
      <c r="AC71" s="17">
        <v>20076246.368198313</v>
      </c>
      <c r="AD71" s="17">
        <v>20076246.368198313</v>
      </c>
      <c r="AE71" s="17">
        <v>20076246.368198313</v>
      </c>
      <c r="AF71" s="240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</row>
    <row r="72" spans="2:69" x14ac:dyDescent="0.2">
      <c r="B72" s="14" t="s">
        <v>27</v>
      </c>
      <c r="C72" s="11" t="s">
        <v>206</v>
      </c>
      <c r="D72" s="17"/>
      <c r="E72" s="17"/>
      <c r="F72" s="17"/>
      <c r="G72" s="17"/>
      <c r="H72" s="17"/>
      <c r="I72" s="17"/>
      <c r="J72" s="17"/>
      <c r="K72" s="17"/>
      <c r="L72" s="154">
        <v>19340051.875297308</v>
      </c>
      <c r="M72" s="17">
        <v>19340051.875297308</v>
      </c>
      <c r="N72" s="17">
        <v>19340051.875297308</v>
      </c>
      <c r="O72" s="17">
        <v>19340051.875297308</v>
      </c>
      <c r="P72" s="17">
        <v>19340051.875297308</v>
      </c>
      <c r="Q72" s="17">
        <v>19340051.875297308</v>
      </c>
      <c r="R72" s="17">
        <v>19340051.875297308</v>
      </c>
      <c r="S72" s="17">
        <v>19340051.875297308</v>
      </c>
      <c r="T72" s="17">
        <v>19340051.875297308</v>
      </c>
      <c r="U72" s="17">
        <v>19340051.875297308</v>
      </c>
      <c r="V72" s="17">
        <v>19340051.875297308</v>
      </c>
      <c r="W72" s="17">
        <v>19340051.875297308</v>
      </c>
      <c r="X72" s="17">
        <v>19340051.875297308</v>
      </c>
      <c r="Y72" s="17">
        <v>19340051.875297308</v>
      </c>
      <c r="Z72" s="17">
        <v>19340051.875297308</v>
      </c>
      <c r="AA72" s="17">
        <v>19340051.875297308</v>
      </c>
      <c r="AB72" s="17">
        <v>19340051.875297308</v>
      </c>
      <c r="AC72" s="17">
        <v>19340051.875297308</v>
      </c>
      <c r="AD72" s="17">
        <v>19340051.875297308</v>
      </c>
      <c r="AE72" s="17">
        <v>19340051.875297308</v>
      </c>
      <c r="AF72" s="240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</row>
  </sheetData>
  <dataValidations disablePrompts="1" count="1">
    <dataValidation type="list" allowBlank="1" showInputMessage="1" showErrorMessage="1" sqref="D31" xr:uid="{83A5BDC0-60BB-415E-8619-3B36F63B4E35}">
      <formula1>"VNI VIC, All"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theme="4"/>
  </sheetPr>
  <dimension ref="A1:CC285"/>
  <sheetViews>
    <sheetView tabSelected="1" topLeftCell="A109" zoomScale="60" zoomScaleNormal="60" workbookViewId="0">
      <selection activeCell="Q138" sqref="Q138"/>
    </sheetView>
  </sheetViews>
  <sheetFormatPr defaultRowHeight="15" x14ac:dyDescent="0.2"/>
  <cols>
    <col min="1" max="1" width="10.88671875" customWidth="1"/>
    <col min="2" max="2" width="17" customWidth="1"/>
    <col min="3" max="3" width="36.6640625" style="26" customWidth="1"/>
    <col min="5" max="5" width="14.44140625" bestFit="1" customWidth="1"/>
    <col min="6" max="6" width="15.6640625" bestFit="1" customWidth="1"/>
    <col min="7" max="7" width="12.109375" customWidth="1"/>
    <col min="8" max="8" width="11.6640625" customWidth="1"/>
    <col min="9" max="9" width="11.33203125" bestFit="1" customWidth="1"/>
    <col min="10" max="10" width="12.77734375" customWidth="1"/>
    <col min="11" max="15" width="13.88671875" customWidth="1"/>
    <col min="16" max="30" width="11.6640625" customWidth="1"/>
    <col min="31" max="31" width="12.77734375" bestFit="1" customWidth="1"/>
    <col min="32" max="32" width="13.6640625" customWidth="1"/>
    <col min="33" max="33" width="12.77734375" bestFit="1" customWidth="1"/>
    <col min="34" max="34" width="12" bestFit="1" customWidth="1"/>
    <col min="35" max="35" width="19" bestFit="1" customWidth="1"/>
    <col min="36" max="36" width="16.6640625" bestFit="1" customWidth="1"/>
    <col min="37" max="37" width="14" bestFit="1" customWidth="1"/>
    <col min="38" max="39" width="11" bestFit="1" customWidth="1"/>
    <col min="40" max="40" width="12.5546875" bestFit="1" customWidth="1"/>
    <col min="41" max="42" width="10.44140625" bestFit="1" customWidth="1"/>
    <col min="43" max="43" width="13.33203125" bestFit="1" customWidth="1"/>
    <col min="44" max="64" width="10.44140625" bestFit="1" customWidth="1"/>
    <col min="65" max="65" width="10" bestFit="1" customWidth="1"/>
    <col min="66" max="66" width="11.5546875" bestFit="1" customWidth="1"/>
    <col min="67" max="71" width="10" bestFit="1" customWidth="1"/>
    <col min="73" max="76" width="10.88671875" bestFit="1" customWidth="1"/>
  </cols>
  <sheetData>
    <row r="1" spans="1:33" ht="18" x14ac:dyDescent="0.25">
      <c r="A1" s="2" t="s">
        <v>131</v>
      </c>
      <c r="B1" s="2" t="s">
        <v>32</v>
      </c>
    </row>
    <row r="2" spans="1:33" ht="15.75" x14ac:dyDescent="0.25">
      <c r="A2" t="s">
        <v>234</v>
      </c>
      <c r="E2" s="50"/>
      <c r="F2" s="49"/>
      <c r="G2" s="49"/>
    </row>
    <row r="3" spans="1:33" ht="15.75" x14ac:dyDescent="0.25">
      <c r="E3" s="51"/>
      <c r="F3" s="46"/>
      <c r="G3" s="46"/>
    </row>
    <row r="4" spans="1:33" ht="20.25" x14ac:dyDescent="0.3">
      <c r="B4" s="4" t="s">
        <v>235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</row>
    <row r="5" spans="1:33" ht="15.75" x14ac:dyDescent="0.25">
      <c r="E5" s="51"/>
      <c r="F5" s="46"/>
      <c r="G5" s="46"/>
    </row>
    <row r="6" spans="1:33" ht="15.75" x14ac:dyDescent="0.25">
      <c r="B6" s="36" t="s">
        <v>10</v>
      </c>
      <c r="C6" s="12"/>
      <c r="D6" s="12"/>
      <c r="E6" s="63"/>
      <c r="F6" s="63"/>
      <c r="G6" s="63"/>
    </row>
    <row r="7" spans="1:33" ht="15.75" x14ac:dyDescent="0.25">
      <c r="B7" s="5" t="s">
        <v>11</v>
      </c>
      <c r="C7" s="5"/>
      <c r="D7" s="5"/>
      <c r="E7" s="6" t="s">
        <v>12</v>
      </c>
      <c r="F7" s="13" t="s">
        <v>236</v>
      </c>
      <c r="G7" s="13" t="s">
        <v>128</v>
      </c>
    </row>
    <row r="8" spans="1:33" x14ac:dyDescent="0.2">
      <c r="B8" s="7" t="s">
        <v>13</v>
      </c>
      <c r="C8" s="7"/>
      <c r="D8" s="7"/>
      <c r="E8" s="11" t="s">
        <v>14</v>
      </c>
      <c r="F8" s="85">
        <v>5.5E-2</v>
      </c>
      <c r="G8" s="85">
        <v>5.5E-2</v>
      </c>
    </row>
    <row r="9" spans="1:33" x14ac:dyDescent="0.2">
      <c r="C9"/>
      <c r="E9" s="9"/>
      <c r="F9" s="46"/>
      <c r="G9" s="46"/>
    </row>
    <row r="10" spans="1:33" ht="15.75" x14ac:dyDescent="0.25">
      <c r="B10" s="5" t="s">
        <v>15</v>
      </c>
      <c r="C10" s="5"/>
      <c r="D10" s="5"/>
      <c r="E10" s="6" t="s">
        <v>12</v>
      </c>
      <c r="F10" s="13" t="s">
        <v>236</v>
      </c>
      <c r="G10" s="13" t="s">
        <v>128</v>
      </c>
    </row>
    <row r="11" spans="1:33" x14ac:dyDescent="0.2">
      <c r="B11" s="55" t="s">
        <v>130</v>
      </c>
      <c r="C11" s="1"/>
      <c r="D11" s="1"/>
      <c r="E11" s="11" t="s">
        <v>16</v>
      </c>
      <c r="F11" s="87">
        <v>1</v>
      </c>
      <c r="G11" s="87">
        <v>1</v>
      </c>
    </row>
    <row r="12" spans="1:33" x14ac:dyDescent="0.2">
      <c r="B12" s="55" t="s">
        <v>132</v>
      </c>
      <c r="C12" s="1"/>
      <c r="D12" s="1"/>
      <c r="E12" s="11" t="s">
        <v>16</v>
      </c>
      <c r="F12" s="87">
        <v>1</v>
      </c>
      <c r="G12" s="87">
        <v>1</v>
      </c>
    </row>
    <row r="13" spans="1:33" x14ac:dyDescent="0.2">
      <c r="B13" s="55" t="s">
        <v>134</v>
      </c>
      <c r="C13" s="1"/>
      <c r="D13" s="1"/>
      <c r="E13" s="11" t="s">
        <v>16</v>
      </c>
      <c r="F13" s="87">
        <v>1</v>
      </c>
      <c r="G13" s="87">
        <v>1</v>
      </c>
    </row>
    <row r="14" spans="1:33" x14ac:dyDescent="0.2">
      <c r="C14"/>
      <c r="E14" s="9"/>
      <c r="F14" s="46"/>
      <c r="G14" s="46"/>
    </row>
    <row r="15" spans="1:33" ht="15.75" x14ac:dyDescent="0.25">
      <c r="B15" s="5" t="s">
        <v>17</v>
      </c>
      <c r="C15" s="5"/>
      <c r="D15" s="5"/>
      <c r="E15" s="6" t="s">
        <v>12</v>
      </c>
      <c r="F15" s="13" t="s">
        <v>236</v>
      </c>
      <c r="G15" s="13" t="s">
        <v>128</v>
      </c>
    </row>
    <row r="16" spans="1:33" x14ac:dyDescent="0.2">
      <c r="B16" s="55" t="s">
        <v>138</v>
      </c>
      <c r="C16" s="1"/>
      <c r="D16" s="1"/>
      <c r="E16" s="11" t="s">
        <v>16</v>
      </c>
      <c r="F16" s="87">
        <v>1</v>
      </c>
      <c r="G16" s="87">
        <v>1</v>
      </c>
    </row>
    <row r="17" spans="2:33" x14ac:dyDescent="0.2">
      <c r="B17" s="55" t="s">
        <v>140</v>
      </c>
      <c r="C17" s="1"/>
      <c r="D17" s="1"/>
      <c r="E17" s="11" t="s">
        <v>16</v>
      </c>
      <c r="F17" s="87">
        <v>1</v>
      </c>
      <c r="G17" s="87">
        <v>1</v>
      </c>
    </row>
    <row r="18" spans="2:33" x14ac:dyDescent="0.2">
      <c r="B18" s="55" t="s">
        <v>142</v>
      </c>
      <c r="C18" s="1"/>
      <c r="D18" s="1"/>
      <c r="E18" s="11" t="s">
        <v>16</v>
      </c>
      <c r="F18" s="87">
        <v>1</v>
      </c>
      <c r="G18" s="87">
        <v>1</v>
      </c>
    </row>
    <row r="19" spans="2:33" x14ac:dyDescent="0.2">
      <c r="B19" s="55" t="s">
        <v>46</v>
      </c>
      <c r="C19" s="1"/>
      <c r="D19" s="1"/>
      <c r="E19" s="11" t="s">
        <v>16</v>
      </c>
      <c r="F19" s="87">
        <v>1</v>
      </c>
      <c r="G19" s="87">
        <v>1</v>
      </c>
    </row>
    <row r="20" spans="2:33" x14ac:dyDescent="0.2">
      <c r="B20" s="55" t="s">
        <v>144</v>
      </c>
      <c r="C20" s="1"/>
      <c r="D20" s="1"/>
      <c r="E20" s="11" t="s">
        <v>16</v>
      </c>
      <c r="F20" s="87">
        <v>1</v>
      </c>
      <c r="G20" s="87">
        <v>1</v>
      </c>
    </row>
    <row r="21" spans="2:33" ht="15.75" x14ac:dyDescent="0.25">
      <c r="E21" s="51"/>
      <c r="F21" s="46"/>
      <c r="G21" s="46"/>
    </row>
    <row r="22" spans="2:33" ht="15.75" x14ac:dyDescent="0.25">
      <c r="D22" s="9"/>
      <c r="E22" s="51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</row>
    <row r="23" spans="2:33" ht="20.25" x14ac:dyDescent="0.3">
      <c r="B23" s="4" t="s">
        <v>237</v>
      </c>
      <c r="C23" s="27"/>
      <c r="D23" s="37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</row>
    <row r="24" spans="2:33" x14ac:dyDescent="0.2">
      <c r="D24" s="9"/>
    </row>
    <row r="25" spans="2:33" ht="15.75" x14ac:dyDescent="0.25">
      <c r="B25" s="3" t="s">
        <v>238</v>
      </c>
      <c r="C25" s="25"/>
      <c r="D25" s="10"/>
      <c r="E25" s="16"/>
      <c r="F25" s="95">
        <v>1</v>
      </c>
      <c r="G25" s="95">
        <v>1</v>
      </c>
      <c r="H25" s="95">
        <v>1</v>
      </c>
      <c r="I25" s="95">
        <v>1</v>
      </c>
      <c r="J25" s="95">
        <v>1</v>
      </c>
      <c r="K25" s="95">
        <v>1</v>
      </c>
      <c r="L25" s="95">
        <v>1</v>
      </c>
      <c r="M25" s="95">
        <v>1</v>
      </c>
      <c r="N25" s="95">
        <v>1</v>
      </c>
      <c r="O25" s="95">
        <v>1</v>
      </c>
      <c r="P25" s="95">
        <v>1</v>
      </c>
      <c r="Q25" s="95">
        <v>1</v>
      </c>
      <c r="R25" s="95">
        <v>1</v>
      </c>
      <c r="S25" s="95">
        <v>1</v>
      </c>
      <c r="T25" s="95">
        <v>1</v>
      </c>
      <c r="U25" s="95">
        <v>1</v>
      </c>
      <c r="V25" s="95">
        <v>1</v>
      </c>
      <c r="W25" s="95">
        <v>1</v>
      </c>
      <c r="X25" s="95">
        <v>1</v>
      </c>
      <c r="Y25" s="95">
        <v>1</v>
      </c>
      <c r="Z25" s="95">
        <v>1</v>
      </c>
      <c r="AA25" s="95">
        <v>1</v>
      </c>
      <c r="AB25" s="95">
        <v>1</v>
      </c>
      <c r="AC25" s="95">
        <v>1</v>
      </c>
      <c r="AD25" s="95">
        <v>1</v>
      </c>
      <c r="AE25" s="95">
        <v>1</v>
      </c>
      <c r="AF25" s="95">
        <v>1</v>
      </c>
      <c r="AG25" s="95">
        <v>1</v>
      </c>
    </row>
    <row r="26" spans="2:33" ht="15.75" x14ac:dyDescent="0.25">
      <c r="B26" s="5" t="s">
        <v>114</v>
      </c>
      <c r="C26" s="8"/>
      <c r="D26" s="6" t="s">
        <v>239</v>
      </c>
      <c r="E26" s="13" t="s">
        <v>48</v>
      </c>
      <c r="F26" s="13">
        <v>2023</v>
      </c>
      <c r="G26" s="13">
        <v>2024</v>
      </c>
      <c r="H26" s="13">
        <v>2025</v>
      </c>
      <c r="I26" s="13">
        <v>2026</v>
      </c>
      <c r="J26" s="13">
        <v>2027</v>
      </c>
      <c r="K26" s="13">
        <v>2028</v>
      </c>
      <c r="L26" s="13">
        <v>2029</v>
      </c>
      <c r="M26" s="13">
        <v>2030</v>
      </c>
      <c r="N26" s="13">
        <v>2031</v>
      </c>
      <c r="O26" s="13">
        <v>2032</v>
      </c>
      <c r="P26" s="13">
        <v>2033</v>
      </c>
      <c r="Q26" s="13">
        <v>2034</v>
      </c>
      <c r="R26" s="13">
        <v>2035</v>
      </c>
      <c r="S26" s="13">
        <v>2036</v>
      </c>
      <c r="T26" s="13">
        <v>2037</v>
      </c>
      <c r="U26" s="13">
        <v>2038</v>
      </c>
      <c r="V26" s="13">
        <v>2039</v>
      </c>
      <c r="W26" s="13">
        <v>2040</v>
      </c>
      <c r="X26" s="13">
        <v>2041</v>
      </c>
      <c r="Y26" s="13">
        <v>2042</v>
      </c>
      <c r="Z26" s="13">
        <v>2043</v>
      </c>
      <c r="AA26" s="13">
        <v>2044</v>
      </c>
      <c r="AB26" s="13">
        <v>2045</v>
      </c>
      <c r="AC26" s="13">
        <v>2046</v>
      </c>
      <c r="AD26" s="13">
        <v>2047</v>
      </c>
      <c r="AE26" s="13">
        <v>2048</v>
      </c>
      <c r="AF26" s="13">
        <v>2049</v>
      </c>
      <c r="AG26" s="13">
        <v>2050</v>
      </c>
    </row>
    <row r="27" spans="2:33" x14ac:dyDescent="0.2">
      <c r="B27" s="14" t="s">
        <v>37</v>
      </c>
      <c r="C27" s="52" t="s">
        <v>119</v>
      </c>
      <c r="D27" s="11" t="s">
        <v>229</v>
      </c>
      <c r="E27" s="142">
        <v>1826861952.9183125</v>
      </c>
      <c r="F27" s="22">
        <v>-62291611.797213517</v>
      </c>
      <c r="G27" s="22">
        <v>-273460935.36797404</v>
      </c>
      <c r="H27" s="22">
        <v>-248229990.82432488</v>
      </c>
      <c r="I27" s="22">
        <v>-216399826.62383342</v>
      </c>
      <c r="J27" s="22">
        <v>-20437475.013357148</v>
      </c>
      <c r="K27" s="22">
        <v>-468655060.23107588</v>
      </c>
      <c r="L27" s="22">
        <v>-1343961629.4546316</v>
      </c>
      <c r="M27" s="22">
        <v>-591430146.73267841</v>
      </c>
      <c r="N27" s="22">
        <v>109203294.22740604</v>
      </c>
      <c r="O27" s="22">
        <v>205639301.02937219</v>
      </c>
      <c r="P27" s="22">
        <v>216700871.34166712</v>
      </c>
      <c r="Q27" s="22">
        <v>284074428.61812925</v>
      </c>
      <c r="R27" s="22">
        <v>231619034.81082091</v>
      </c>
      <c r="S27" s="22">
        <v>327335022.22528267</v>
      </c>
      <c r="T27" s="22">
        <v>326570486.80217266</v>
      </c>
      <c r="U27" s="22">
        <v>254450759.25823492</v>
      </c>
      <c r="V27" s="22">
        <v>318353247.30091929</v>
      </c>
      <c r="W27" s="22">
        <v>433970850.1963473</v>
      </c>
      <c r="X27" s="22">
        <v>545733281.58282053</v>
      </c>
      <c r="Y27" s="22">
        <v>637898504.02337193</v>
      </c>
      <c r="Z27" s="22">
        <v>829144153.11977327</v>
      </c>
      <c r="AA27" s="22">
        <v>712890402.58784926</v>
      </c>
      <c r="AB27" s="22">
        <v>696145582.16174471</v>
      </c>
      <c r="AC27" s="22">
        <v>871085239.93691492</v>
      </c>
      <c r="AD27" s="22">
        <v>1148730096.8010244</v>
      </c>
      <c r="AE27" s="22">
        <v>1216176152.1747096</v>
      </c>
      <c r="AF27" s="22">
        <v>1298548914.2172334</v>
      </c>
      <c r="AG27" s="22">
        <v>3353080623.4840212</v>
      </c>
    </row>
    <row r="28" spans="2:33" x14ac:dyDescent="0.2">
      <c r="B28" s="14" t="s">
        <v>38</v>
      </c>
      <c r="C28" s="52" t="s">
        <v>120</v>
      </c>
      <c r="D28" s="11" t="s">
        <v>229</v>
      </c>
      <c r="E28" s="142">
        <v>1827317753.8875709</v>
      </c>
      <c r="F28" s="22">
        <v>-62291611.590303354</v>
      </c>
      <c r="G28" s="22">
        <v>-273466592.18644577</v>
      </c>
      <c r="H28" s="22">
        <v>-252164659.53457883</v>
      </c>
      <c r="I28" s="22">
        <v>-226498700.23968416</v>
      </c>
      <c r="J28" s="22">
        <v>-21575758.682076052</v>
      </c>
      <c r="K28" s="22">
        <v>-484202298.43092054</v>
      </c>
      <c r="L28" s="22">
        <v>-1385460204.2196095</v>
      </c>
      <c r="M28" s="22">
        <v>-613897004.21560442</v>
      </c>
      <c r="N28" s="22">
        <v>107276233.35556646</v>
      </c>
      <c r="O28" s="22">
        <v>205117134.2454432</v>
      </c>
      <c r="P28" s="22">
        <v>214895633.55773813</v>
      </c>
      <c r="Q28" s="22">
        <v>282850052.83420026</v>
      </c>
      <c r="R28" s="22">
        <v>232274459.02689189</v>
      </c>
      <c r="S28" s="22">
        <v>325642356.44135368</v>
      </c>
      <c r="T28" s="22">
        <v>325623967.01824367</v>
      </c>
      <c r="U28" s="22">
        <v>255101817.4743059</v>
      </c>
      <c r="V28" s="22">
        <v>317735260.5169903</v>
      </c>
      <c r="W28" s="22">
        <v>443599632.41241825</v>
      </c>
      <c r="X28" s="22">
        <v>554561360.79889154</v>
      </c>
      <c r="Y28" s="22">
        <v>645461168.23944294</v>
      </c>
      <c r="Z28" s="22">
        <v>848222680.33584428</v>
      </c>
      <c r="AA28" s="22">
        <v>743070091.80392027</v>
      </c>
      <c r="AB28" s="22">
        <v>714027347.37781572</v>
      </c>
      <c r="AC28" s="22">
        <v>896919368.15298593</v>
      </c>
      <c r="AD28" s="22">
        <v>1168779547.0170953</v>
      </c>
      <c r="AE28" s="22">
        <v>1235628701.3907807</v>
      </c>
      <c r="AF28" s="22">
        <v>1314045726.4333043</v>
      </c>
      <c r="AG28" s="22">
        <v>3443779234.0003576</v>
      </c>
    </row>
    <row r="29" spans="2:33" x14ac:dyDescent="0.2">
      <c r="B29" s="14" t="s">
        <v>121</v>
      </c>
      <c r="C29" s="52" t="s">
        <v>122</v>
      </c>
      <c r="D29" s="11" t="s">
        <v>229</v>
      </c>
      <c r="E29" s="142">
        <v>1718168104.8355694</v>
      </c>
      <c r="F29" s="22">
        <v>-62291611.819097742</v>
      </c>
      <c r="G29" s="22">
        <v>-273588711.79346085</v>
      </c>
      <c r="H29" s="22">
        <v>-251193675.14469787</v>
      </c>
      <c r="I29" s="22">
        <v>-225539409.52403107</v>
      </c>
      <c r="J29" s="22">
        <v>-20772373.820111752</v>
      </c>
      <c r="K29" s="22">
        <v>-485311678.17068714</v>
      </c>
      <c r="L29" s="22">
        <v>-1384022308.4047585</v>
      </c>
      <c r="M29" s="22">
        <v>-614582838.12939835</v>
      </c>
      <c r="N29" s="22">
        <v>104463664.31337324</v>
      </c>
      <c r="O29" s="22">
        <v>196365073.50483575</v>
      </c>
      <c r="P29" s="22">
        <v>207857292.81713068</v>
      </c>
      <c r="Q29" s="22">
        <v>274064933.09359282</v>
      </c>
      <c r="R29" s="22">
        <v>226536511.28628448</v>
      </c>
      <c r="S29" s="22">
        <v>318788824.70074624</v>
      </c>
      <c r="T29" s="22">
        <v>318685881.27763629</v>
      </c>
      <c r="U29" s="22">
        <v>256926430.73369849</v>
      </c>
      <c r="V29" s="22">
        <v>312666161.77638286</v>
      </c>
      <c r="W29" s="22">
        <v>430650744.67181087</v>
      </c>
      <c r="X29" s="22">
        <v>529017912.0582841</v>
      </c>
      <c r="Y29" s="22">
        <v>633725805.49883544</v>
      </c>
      <c r="Z29" s="22">
        <v>826311712.59523678</v>
      </c>
      <c r="AA29" s="22">
        <v>715326834.06331277</v>
      </c>
      <c r="AB29" s="22">
        <v>699163402.63720822</v>
      </c>
      <c r="AC29" s="22">
        <v>859304502.41237855</v>
      </c>
      <c r="AD29" s="22">
        <v>1124255481.2764878</v>
      </c>
      <c r="AE29" s="22">
        <v>1191471146.6501732</v>
      </c>
      <c r="AF29" s="22">
        <v>1271509329.692697</v>
      </c>
      <c r="AG29" s="22">
        <v>3399629821.0845528</v>
      </c>
    </row>
    <row r="30" spans="2:33" x14ac:dyDescent="0.2">
      <c r="B30" s="14" t="s">
        <v>27</v>
      </c>
      <c r="C30" s="52" t="s">
        <v>123</v>
      </c>
      <c r="D30" s="11" t="s">
        <v>229</v>
      </c>
      <c r="E30" s="142">
        <v>1728566118.1631846</v>
      </c>
      <c r="F30" s="22">
        <v>-62291611.797213525</v>
      </c>
      <c r="G30" s="22">
        <v>-273461192.80142844</v>
      </c>
      <c r="H30" s="22">
        <v>-247041949.85010991</v>
      </c>
      <c r="I30" s="22">
        <v>-215187004.80762339</v>
      </c>
      <c r="J30" s="22">
        <v>-19521646.50698477</v>
      </c>
      <c r="K30" s="22">
        <v>-458148968.46376824</v>
      </c>
      <c r="L30" s="22">
        <v>-1302027876.8559768</v>
      </c>
      <c r="M30" s="22">
        <v>-575365631.60045934</v>
      </c>
      <c r="N30" s="22">
        <v>109375253.15935047</v>
      </c>
      <c r="O30" s="22">
        <v>197918597.08474955</v>
      </c>
      <c r="P30" s="22">
        <v>213112241.07177418</v>
      </c>
      <c r="Q30" s="22">
        <v>280500545.5878576</v>
      </c>
      <c r="R30" s="22">
        <v>228182579.62897968</v>
      </c>
      <c r="S30" s="22">
        <v>322121268.54868108</v>
      </c>
      <c r="T30" s="22">
        <v>325495955.36532414</v>
      </c>
      <c r="U30" s="22">
        <v>253218672.14216766</v>
      </c>
      <c r="V30" s="22">
        <v>312418086.30363846</v>
      </c>
      <c r="W30" s="22">
        <v>425729744.07858002</v>
      </c>
      <c r="X30" s="22">
        <v>518880071.07840979</v>
      </c>
      <c r="Y30" s="22">
        <v>636040206.64172757</v>
      </c>
      <c r="Z30" s="22">
        <v>806728830.73108661</v>
      </c>
      <c r="AA30" s="22">
        <v>687996909.55505037</v>
      </c>
      <c r="AB30" s="22">
        <v>665649861.4960103</v>
      </c>
      <c r="AC30" s="22">
        <v>816652082.76680744</v>
      </c>
      <c r="AD30" s="22">
        <v>1096384086.8829699</v>
      </c>
      <c r="AE30" s="22">
        <v>1141505229.4662228</v>
      </c>
      <c r="AF30" s="22">
        <v>1204522473.1247258</v>
      </c>
      <c r="AG30" s="22">
        <v>3215994369.4677067</v>
      </c>
    </row>
    <row r="31" spans="2:33" collapsed="1" x14ac:dyDescent="0.2">
      <c r="D31" s="9"/>
      <c r="E31" s="15"/>
      <c r="F31" s="99"/>
      <c r="G31" s="99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15"/>
      <c r="AF31" s="15"/>
      <c r="AG31" s="15"/>
    </row>
    <row r="32" spans="2:33" ht="15.75" x14ac:dyDescent="0.25">
      <c r="B32" s="3" t="s">
        <v>240</v>
      </c>
      <c r="C32" s="25"/>
      <c r="D32" s="10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</row>
    <row r="33" spans="1:81" ht="15.75" x14ac:dyDescent="0.25">
      <c r="B33" s="5" t="s">
        <v>114</v>
      </c>
      <c r="C33" s="8"/>
      <c r="D33" s="6" t="s">
        <v>239</v>
      </c>
      <c r="E33" s="13" t="s">
        <v>241</v>
      </c>
      <c r="F33" s="13">
        <v>2023</v>
      </c>
      <c r="G33" s="13">
        <v>2024</v>
      </c>
      <c r="H33" s="13">
        <v>2025</v>
      </c>
      <c r="I33" s="13">
        <v>2026</v>
      </c>
      <c r="J33" s="13">
        <v>2027</v>
      </c>
      <c r="K33" s="13">
        <v>2028</v>
      </c>
      <c r="L33" s="13">
        <v>2029</v>
      </c>
      <c r="M33" s="13">
        <v>2030</v>
      </c>
      <c r="N33" s="13">
        <v>2031</v>
      </c>
      <c r="O33" s="13">
        <v>2032</v>
      </c>
      <c r="P33" s="13">
        <v>2033</v>
      </c>
      <c r="Q33" s="13">
        <v>2034</v>
      </c>
      <c r="R33" s="13">
        <v>2035</v>
      </c>
      <c r="S33" s="13">
        <v>2036</v>
      </c>
      <c r="T33" s="13">
        <v>2037</v>
      </c>
      <c r="U33" s="13">
        <v>2038</v>
      </c>
      <c r="V33" s="13">
        <v>2039</v>
      </c>
      <c r="W33" s="13">
        <v>2040</v>
      </c>
      <c r="X33" s="13">
        <v>2041</v>
      </c>
      <c r="Y33" s="13">
        <v>2042</v>
      </c>
      <c r="Z33" s="13">
        <v>2043</v>
      </c>
      <c r="AA33" s="13">
        <v>2044</v>
      </c>
      <c r="AB33" s="13">
        <v>2045</v>
      </c>
      <c r="AC33" s="13">
        <v>2046</v>
      </c>
      <c r="AD33" s="13">
        <v>2047</v>
      </c>
      <c r="AE33" s="13">
        <v>2048</v>
      </c>
      <c r="AF33" s="13">
        <v>2049</v>
      </c>
      <c r="AG33" s="13">
        <v>2050</v>
      </c>
    </row>
    <row r="34" spans="1:81" x14ac:dyDescent="0.2">
      <c r="A34" s="139"/>
      <c r="B34" s="14" t="s">
        <v>37</v>
      </c>
      <c r="C34" s="52" t="s">
        <v>119</v>
      </c>
      <c r="D34" s="11" t="s">
        <v>229</v>
      </c>
      <c r="E34" s="142">
        <v>3987876484.875061</v>
      </c>
      <c r="F34" s="22">
        <v>0</v>
      </c>
      <c r="G34" s="22">
        <v>160076.09981224764</v>
      </c>
      <c r="H34" s="22">
        <v>-2107368.9642936522</v>
      </c>
      <c r="I34" s="22">
        <v>-2009920.5014095223</v>
      </c>
      <c r="J34" s="22">
        <v>3851447.246219432</v>
      </c>
      <c r="K34" s="22">
        <v>24390634.521282963</v>
      </c>
      <c r="L34" s="22">
        <v>45724692.943418443</v>
      </c>
      <c r="M34" s="22">
        <v>77924972.657993406</v>
      </c>
      <c r="N34" s="22">
        <v>143056572.0650225</v>
      </c>
      <c r="O34" s="22">
        <v>242339560.82074049</v>
      </c>
      <c r="P34" s="22">
        <v>253401131.13303542</v>
      </c>
      <c r="Q34" s="22">
        <v>320774688.40949756</v>
      </c>
      <c r="R34" s="22">
        <v>268319294.60218921</v>
      </c>
      <c r="S34" s="22">
        <v>364035282.01665097</v>
      </c>
      <c r="T34" s="22">
        <v>363270746.59354103</v>
      </c>
      <c r="U34" s="22">
        <v>291151019.04960322</v>
      </c>
      <c r="V34" s="22">
        <v>355053507.0922876</v>
      </c>
      <c r="W34" s="22">
        <v>470671109.9877156</v>
      </c>
      <c r="X34" s="22">
        <v>582433541.3741889</v>
      </c>
      <c r="Y34" s="22">
        <v>674598763.81474018</v>
      </c>
      <c r="Z34" s="22">
        <v>865844412.91114151</v>
      </c>
      <c r="AA34" s="22">
        <v>749590662.37921751</v>
      </c>
      <c r="AB34" s="22">
        <v>732845841.95311308</v>
      </c>
      <c r="AC34" s="22">
        <v>907785499.72828317</v>
      </c>
      <c r="AD34" s="22">
        <v>1185430356.5923927</v>
      </c>
      <c r="AE34" s="22">
        <v>1252876411.9660778</v>
      </c>
      <c r="AF34" s="22">
        <v>1335249174.0086017</v>
      </c>
      <c r="AG34" s="22">
        <v>1332985481.3602357</v>
      </c>
    </row>
    <row r="35" spans="1:81" x14ac:dyDescent="0.2">
      <c r="A35" s="139"/>
      <c r="B35" s="14" t="s">
        <v>38</v>
      </c>
      <c r="C35" s="52" t="s">
        <v>120</v>
      </c>
      <c r="D35" s="11" t="s">
        <v>229</v>
      </c>
      <c r="E35" s="142">
        <v>4044156809.0868735</v>
      </c>
      <c r="F35" s="22">
        <v>0</v>
      </c>
      <c r="G35" s="22">
        <v>154419.09981224764</v>
      </c>
      <c r="H35" s="22">
        <v>-2655004.9642936522</v>
      </c>
      <c r="I35" s="22">
        <v>-2554780.5014095223</v>
      </c>
      <c r="J35" s="22">
        <v>3255726.246219432</v>
      </c>
      <c r="K35" s="22">
        <v>25139445.521282963</v>
      </c>
      <c r="L35" s="22">
        <v>44822375.943418443</v>
      </c>
      <c r="M35" s="22">
        <v>76988688.657993406</v>
      </c>
      <c r="N35" s="22">
        <v>142248423.0650225</v>
      </c>
      <c r="O35" s="22">
        <v>242771823.82074049</v>
      </c>
      <c r="P35" s="22">
        <v>252550323.13303542</v>
      </c>
      <c r="Q35" s="22">
        <v>320504742.40949756</v>
      </c>
      <c r="R35" s="22">
        <v>269929148.60218918</v>
      </c>
      <c r="S35" s="22">
        <v>363297046.01665097</v>
      </c>
      <c r="T35" s="22">
        <v>363278656.59354103</v>
      </c>
      <c r="U35" s="22">
        <v>292756507.04960322</v>
      </c>
      <c r="V35" s="22">
        <v>355389950.0922876</v>
      </c>
      <c r="W35" s="22">
        <v>481254321.9877156</v>
      </c>
      <c r="X35" s="22">
        <v>592216050.3741889</v>
      </c>
      <c r="Y35" s="22">
        <v>683115857.81474018</v>
      </c>
      <c r="Z35" s="22">
        <v>885877369.91114151</v>
      </c>
      <c r="AA35" s="22">
        <v>780724781.37921751</v>
      </c>
      <c r="AB35" s="22">
        <v>751682036.95311308</v>
      </c>
      <c r="AC35" s="22">
        <v>934574057.72828317</v>
      </c>
      <c r="AD35" s="22">
        <v>1206434236.5923927</v>
      </c>
      <c r="AE35" s="22">
        <v>1273283390.9660778</v>
      </c>
      <c r="AF35" s="22">
        <v>1351700416.0086017</v>
      </c>
      <c r="AG35" s="22">
        <v>1364609627.3602357</v>
      </c>
    </row>
    <row r="36" spans="1:81" x14ac:dyDescent="0.2">
      <c r="A36" s="139"/>
      <c r="B36" s="14" t="s">
        <v>121</v>
      </c>
      <c r="C36" s="52" t="s">
        <v>122</v>
      </c>
      <c r="D36" s="11" t="s">
        <v>229</v>
      </c>
      <c r="E36" s="142">
        <v>3934866437.5014935</v>
      </c>
      <c r="F36" s="22">
        <v>0</v>
      </c>
      <c r="G36" s="22">
        <v>32299.099812247645</v>
      </c>
      <c r="H36" s="22">
        <v>-1684019.9642936522</v>
      </c>
      <c r="I36" s="22">
        <v>-1595490.5014095223</v>
      </c>
      <c r="J36" s="22">
        <v>4059111.246219432</v>
      </c>
      <c r="K36" s="22">
        <v>24030065.521282963</v>
      </c>
      <c r="L36" s="22">
        <v>46260272.943418443</v>
      </c>
      <c r="M36" s="22">
        <v>76302854.657993406</v>
      </c>
      <c r="N36" s="22">
        <v>139435853.0650225</v>
      </c>
      <c r="O36" s="22">
        <v>233999054.82074049</v>
      </c>
      <c r="P36" s="22">
        <v>245491274.13303542</v>
      </c>
      <c r="Q36" s="22">
        <v>311698914.40949756</v>
      </c>
      <c r="R36" s="22">
        <v>264170492.60218921</v>
      </c>
      <c r="S36" s="22">
        <v>356422806.01665097</v>
      </c>
      <c r="T36" s="22">
        <v>356319862.59354103</v>
      </c>
      <c r="U36" s="22">
        <v>294560412.04960322</v>
      </c>
      <c r="V36" s="22">
        <v>350300143.0922876</v>
      </c>
      <c r="W36" s="22">
        <v>468284725.9877156</v>
      </c>
      <c r="X36" s="22">
        <v>566651893.3741889</v>
      </c>
      <c r="Y36" s="22">
        <v>671359786.81474018</v>
      </c>
      <c r="Z36" s="22">
        <v>863945693.91114151</v>
      </c>
      <c r="AA36" s="22">
        <v>752960815.37921751</v>
      </c>
      <c r="AB36" s="22">
        <v>736797383.95311308</v>
      </c>
      <c r="AC36" s="22">
        <v>896938483.72828317</v>
      </c>
      <c r="AD36" s="22">
        <v>1161889462.5923927</v>
      </c>
      <c r="AE36" s="22">
        <v>1229105127.9660778</v>
      </c>
      <c r="AF36" s="22">
        <v>1309143311.0086017</v>
      </c>
      <c r="AG36" s="22">
        <v>1320439506.3602357</v>
      </c>
    </row>
    <row r="37" spans="1:81" x14ac:dyDescent="0.2">
      <c r="A37" s="139"/>
      <c r="B37" s="14" t="s">
        <v>27</v>
      </c>
      <c r="C37" s="52" t="s">
        <v>123</v>
      </c>
      <c r="D37" s="11" t="s">
        <v>229</v>
      </c>
      <c r="E37" s="142">
        <v>3844133027.2420278</v>
      </c>
      <c r="F37" s="22">
        <v>0</v>
      </c>
      <c r="G37" s="22">
        <v>159818.66635790979</v>
      </c>
      <c r="H37" s="22">
        <v>-919327.99007871142</v>
      </c>
      <c r="I37" s="22">
        <v>-797098.68519951822</v>
      </c>
      <c r="J37" s="22">
        <v>4343564.4212387688</v>
      </c>
      <c r="K37" s="22">
        <v>22170416.31491556</v>
      </c>
      <c r="L37" s="22">
        <v>44742314.187746435</v>
      </c>
      <c r="M37" s="22">
        <v>75929448.520446211</v>
      </c>
      <c r="N37" s="22">
        <v>142354722.92608854</v>
      </c>
      <c r="O37" s="22">
        <v>233868856.87611786</v>
      </c>
      <c r="P37" s="22">
        <v>249062500.86314249</v>
      </c>
      <c r="Q37" s="22">
        <v>316450805.37922585</v>
      </c>
      <c r="R37" s="22">
        <v>264132839.42034799</v>
      </c>
      <c r="S37" s="22">
        <v>358071528.34004939</v>
      </c>
      <c r="T37" s="22">
        <v>361446215.1566925</v>
      </c>
      <c r="U37" s="22">
        <v>289168931.93353599</v>
      </c>
      <c r="V37" s="22">
        <v>348368346.0950067</v>
      </c>
      <c r="W37" s="22">
        <v>461680003.86994833</v>
      </c>
      <c r="X37" s="22">
        <v>554830330.86977816</v>
      </c>
      <c r="Y37" s="22">
        <v>671990466.43309593</v>
      </c>
      <c r="Z37" s="22">
        <v>842679090.52245498</v>
      </c>
      <c r="AA37" s="22">
        <v>723947169.34641862</v>
      </c>
      <c r="AB37" s="22">
        <v>701600121.28737867</v>
      </c>
      <c r="AC37" s="22">
        <v>852602342.5581758</v>
      </c>
      <c r="AD37" s="22">
        <v>1132334346.6743381</v>
      </c>
      <c r="AE37" s="22">
        <v>1177455489.257591</v>
      </c>
      <c r="AF37" s="22">
        <v>1240472732.9160941</v>
      </c>
      <c r="AG37" s="22">
        <v>1234524227.3439219</v>
      </c>
    </row>
    <row r="38" spans="1:81" collapsed="1" x14ac:dyDescent="0.2">
      <c r="D38" s="9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</row>
    <row r="39" spans="1:81" ht="15.75" x14ac:dyDescent="0.25">
      <c r="B39" s="3" t="s">
        <v>242</v>
      </c>
      <c r="C39" s="25"/>
      <c r="D39" s="10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</row>
    <row r="40" spans="1:81" ht="15.75" x14ac:dyDescent="0.25">
      <c r="B40" s="5" t="s">
        <v>114</v>
      </c>
      <c r="C40" s="8"/>
      <c r="D40" s="6" t="s">
        <v>239</v>
      </c>
      <c r="E40" s="13" t="s">
        <v>241</v>
      </c>
      <c r="F40" s="13">
        <v>2023</v>
      </c>
      <c r="G40" s="13">
        <v>2024</v>
      </c>
      <c r="H40" s="13">
        <v>2025</v>
      </c>
      <c r="I40" s="13">
        <v>2026</v>
      </c>
      <c r="J40" s="13">
        <v>2027</v>
      </c>
      <c r="K40" s="13">
        <v>2028</v>
      </c>
      <c r="L40" s="13">
        <v>2029</v>
      </c>
      <c r="M40" s="13">
        <v>2030</v>
      </c>
      <c r="N40" s="13">
        <v>2031</v>
      </c>
      <c r="O40" s="13">
        <v>2032</v>
      </c>
      <c r="P40" s="13">
        <v>2033</v>
      </c>
      <c r="Q40" s="13">
        <v>2034</v>
      </c>
      <c r="R40" s="13">
        <v>2035</v>
      </c>
      <c r="S40" s="13">
        <v>2036</v>
      </c>
      <c r="T40" s="13">
        <v>2037</v>
      </c>
      <c r="U40" s="13">
        <v>2038</v>
      </c>
      <c r="V40" s="13">
        <v>2039</v>
      </c>
      <c r="W40" s="13">
        <v>2040</v>
      </c>
      <c r="X40" s="13">
        <v>2041</v>
      </c>
      <c r="Y40" s="13">
        <v>2042</v>
      </c>
      <c r="Z40" s="13">
        <v>2043</v>
      </c>
      <c r="AA40" s="13">
        <v>2044</v>
      </c>
      <c r="AB40" s="13">
        <v>2045</v>
      </c>
      <c r="AC40" s="13">
        <v>2046</v>
      </c>
      <c r="AD40" s="13">
        <v>2047</v>
      </c>
      <c r="AE40" s="13">
        <v>2048</v>
      </c>
      <c r="AF40" s="13">
        <v>2049</v>
      </c>
      <c r="AG40" s="13">
        <v>2050</v>
      </c>
    </row>
    <row r="41" spans="1:81" x14ac:dyDescent="0.2">
      <c r="A41" s="139"/>
      <c r="B41" s="14" t="s">
        <v>37</v>
      </c>
      <c r="C41" s="52" t="s">
        <v>119</v>
      </c>
      <c r="D41" s="11" t="s">
        <v>229</v>
      </c>
      <c r="E41" s="142">
        <v>-2161014531.956748</v>
      </c>
      <c r="F41" s="22">
        <v>-62291611.797213517</v>
      </c>
      <c r="G41" s="22">
        <v>-273621011.46778631</v>
      </c>
      <c r="H41" s="22">
        <v>-246122621.86003119</v>
      </c>
      <c r="I41" s="22">
        <v>-214389906.12242389</v>
      </c>
      <c r="J41" s="22">
        <v>-24288922.259576585</v>
      </c>
      <c r="K41" s="22">
        <v>-493045694.75235885</v>
      </c>
      <c r="L41" s="22">
        <v>-1389686322.3980501</v>
      </c>
      <c r="M41" s="22">
        <v>-669355119.39067185</v>
      </c>
      <c r="N41" s="22">
        <v>-33853277.837616466</v>
      </c>
      <c r="O41" s="22">
        <v>-36700259.791368298</v>
      </c>
      <c r="P41" s="22">
        <v>-36700259.791368298</v>
      </c>
      <c r="Q41" s="22">
        <v>-36700259.791368298</v>
      </c>
      <c r="R41" s="22">
        <v>-36700259.791368298</v>
      </c>
      <c r="S41" s="22">
        <v>-36700259.791368298</v>
      </c>
      <c r="T41" s="22">
        <v>-36700259.791368298</v>
      </c>
      <c r="U41" s="22">
        <v>-36700259.791368298</v>
      </c>
      <c r="V41" s="22">
        <v>-36700259.791368298</v>
      </c>
      <c r="W41" s="22">
        <v>-36700259.791368298</v>
      </c>
      <c r="X41" s="22">
        <v>-36700259.791368298</v>
      </c>
      <c r="Y41" s="22">
        <v>-36700259.791368298</v>
      </c>
      <c r="Z41" s="22">
        <v>-36700259.791368298</v>
      </c>
      <c r="AA41" s="22">
        <v>-36700259.791368298</v>
      </c>
      <c r="AB41" s="22">
        <v>-36700259.791368298</v>
      </c>
      <c r="AC41" s="22">
        <v>-36700259.791368298</v>
      </c>
      <c r="AD41" s="22">
        <v>-36700259.791368298</v>
      </c>
      <c r="AE41" s="22">
        <v>-36700259.791368298</v>
      </c>
      <c r="AF41" s="22">
        <v>-36700259.791368298</v>
      </c>
      <c r="AG41" s="22">
        <v>2020095142.1237853</v>
      </c>
    </row>
    <row r="42" spans="1:81" x14ac:dyDescent="0.2">
      <c r="A42" s="139"/>
      <c r="B42" s="14" t="s">
        <v>38</v>
      </c>
      <c r="C42" s="52" t="s">
        <v>120</v>
      </c>
      <c r="D42" s="11" t="s">
        <v>229</v>
      </c>
      <c r="E42" s="142">
        <v>-2216839055.1993017</v>
      </c>
      <c r="F42" s="22">
        <v>-62291611.590303354</v>
      </c>
      <c r="G42" s="22">
        <v>-273621011.28625804</v>
      </c>
      <c r="H42" s="22">
        <v>-249509654.57028517</v>
      </c>
      <c r="I42" s="22">
        <v>-223943919.73827463</v>
      </c>
      <c r="J42" s="22">
        <v>-24831484.928295478</v>
      </c>
      <c r="K42" s="22">
        <v>-509341743.95220351</v>
      </c>
      <c r="L42" s="22">
        <v>-1430282580.163028</v>
      </c>
      <c r="M42" s="22">
        <v>-690885692.87359786</v>
      </c>
      <c r="N42" s="22">
        <v>-34972189.709456049</v>
      </c>
      <c r="O42" s="22">
        <v>-37654689.575297311</v>
      </c>
      <c r="P42" s="22">
        <v>-37654689.575297311</v>
      </c>
      <c r="Q42" s="22">
        <v>-37654689.575297311</v>
      </c>
      <c r="R42" s="22">
        <v>-37654689.575297311</v>
      </c>
      <c r="S42" s="22">
        <v>-37654689.575297311</v>
      </c>
      <c r="T42" s="22">
        <v>-37654689.575297311</v>
      </c>
      <c r="U42" s="22">
        <v>-37654689.575297311</v>
      </c>
      <c r="V42" s="22">
        <v>-37654689.575297311</v>
      </c>
      <c r="W42" s="22">
        <v>-37654689.575297311</v>
      </c>
      <c r="X42" s="22">
        <v>-37654689.575297311</v>
      </c>
      <c r="Y42" s="22">
        <v>-37654689.575297311</v>
      </c>
      <c r="Z42" s="22">
        <v>-37654689.575297311</v>
      </c>
      <c r="AA42" s="22">
        <v>-37654689.575297311</v>
      </c>
      <c r="AB42" s="22">
        <v>-37654689.575297311</v>
      </c>
      <c r="AC42" s="22">
        <v>-37654689.575297311</v>
      </c>
      <c r="AD42" s="22">
        <v>-37654689.575297311</v>
      </c>
      <c r="AE42" s="22">
        <v>-37654689.575297311</v>
      </c>
      <c r="AF42" s="22">
        <v>-37654689.575297311</v>
      </c>
      <c r="AG42" s="22">
        <v>2079169606.6401219</v>
      </c>
    </row>
    <row r="43" spans="1:81" x14ac:dyDescent="0.2">
      <c r="A43" s="139"/>
      <c r="B43" s="14" t="s">
        <v>121</v>
      </c>
      <c r="C43" s="52" t="s">
        <v>122</v>
      </c>
      <c r="D43" s="11" t="s">
        <v>229</v>
      </c>
      <c r="E43" s="142">
        <v>-2216698332.6659245</v>
      </c>
      <c r="F43" s="22">
        <v>-62291611.819097742</v>
      </c>
      <c r="G43" s="22">
        <v>-273621010.89327312</v>
      </c>
      <c r="H43" s="22">
        <v>-249509655.18040419</v>
      </c>
      <c r="I43" s="22">
        <v>-223943919.02262154</v>
      </c>
      <c r="J43" s="22">
        <v>-24831485.066331182</v>
      </c>
      <c r="K43" s="22">
        <v>-509341743.69197011</v>
      </c>
      <c r="L43" s="22">
        <v>-1430282581.348177</v>
      </c>
      <c r="M43" s="22">
        <v>-690885692.78739178</v>
      </c>
      <c r="N43" s="22">
        <v>-34972188.751649261</v>
      </c>
      <c r="O43" s="22">
        <v>-37633981.315904737</v>
      </c>
      <c r="P43" s="22">
        <v>-37633981.315904737</v>
      </c>
      <c r="Q43" s="22">
        <v>-37633981.315904737</v>
      </c>
      <c r="R43" s="22">
        <v>-37633981.315904737</v>
      </c>
      <c r="S43" s="22">
        <v>-37633981.315904737</v>
      </c>
      <c r="T43" s="22">
        <v>-37633981.315904737</v>
      </c>
      <c r="U43" s="22">
        <v>-37633981.315904737</v>
      </c>
      <c r="V43" s="22">
        <v>-37633981.315904737</v>
      </c>
      <c r="W43" s="22">
        <v>-37633981.315904737</v>
      </c>
      <c r="X43" s="22">
        <v>-37633981.315904737</v>
      </c>
      <c r="Y43" s="22">
        <v>-37633981.315904737</v>
      </c>
      <c r="Z43" s="22">
        <v>-37633981.315904737</v>
      </c>
      <c r="AA43" s="22">
        <v>-37633981.315904737</v>
      </c>
      <c r="AB43" s="22">
        <v>-37633981.315904737</v>
      </c>
      <c r="AC43" s="22">
        <v>-37633981.315904737</v>
      </c>
      <c r="AD43" s="22">
        <v>-37633981.315904737</v>
      </c>
      <c r="AE43" s="22">
        <v>-37633981.315904737</v>
      </c>
      <c r="AF43" s="22">
        <v>-37633981.315904737</v>
      </c>
      <c r="AG43" s="22">
        <v>2079190314.7243171</v>
      </c>
    </row>
    <row r="44" spans="1:81" x14ac:dyDescent="0.2">
      <c r="A44" s="139"/>
      <c r="B44" s="14" t="s">
        <v>27</v>
      </c>
      <c r="C44" s="52" t="s">
        <v>123</v>
      </c>
      <c r="D44" s="11" t="s">
        <v>229</v>
      </c>
      <c r="E44" s="142">
        <v>-2115566909.0788431</v>
      </c>
      <c r="F44" s="22">
        <v>-62291611.797213525</v>
      </c>
      <c r="G44" s="22">
        <v>-273621011.46778631</v>
      </c>
      <c r="H44" s="22">
        <v>-246122621.86003119</v>
      </c>
      <c r="I44" s="22">
        <v>-214389906.12242389</v>
      </c>
      <c r="J44" s="22">
        <v>-23865210.928223535</v>
      </c>
      <c r="K44" s="22">
        <v>-480319384.77868378</v>
      </c>
      <c r="L44" s="22">
        <v>-1346770191.0437233</v>
      </c>
      <c r="M44" s="22">
        <v>-651295080.12090552</v>
      </c>
      <c r="N44" s="22">
        <v>-32979469.766738083</v>
      </c>
      <c r="O44" s="22">
        <v>-35950259.791368306</v>
      </c>
      <c r="P44" s="22">
        <v>-35950259.791368306</v>
      </c>
      <c r="Q44" s="22">
        <v>-35950259.791368306</v>
      </c>
      <c r="R44" s="22">
        <v>-35950259.791368306</v>
      </c>
      <c r="S44" s="22">
        <v>-35950259.791368306</v>
      </c>
      <c r="T44" s="22">
        <v>-35950259.791368306</v>
      </c>
      <c r="U44" s="22">
        <v>-35950259.791368306</v>
      </c>
      <c r="V44" s="22">
        <v>-35950259.791368306</v>
      </c>
      <c r="W44" s="22">
        <v>-35950259.791368306</v>
      </c>
      <c r="X44" s="22">
        <v>-35950259.791368306</v>
      </c>
      <c r="Y44" s="22">
        <v>-35950259.791368306</v>
      </c>
      <c r="Z44" s="22">
        <v>-35950259.791368306</v>
      </c>
      <c r="AA44" s="22">
        <v>-35950259.791368306</v>
      </c>
      <c r="AB44" s="22">
        <v>-35950259.791368306</v>
      </c>
      <c r="AC44" s="22">
        <v>-35950259.791368306</v>
      </c>
      <c r="AD44" s="22">
        <v>-35950259.791368306</v>
      </c>
      <c r="AE44" s="22">
        <v>-35950259.791368306</v>
      </c>
      <c r="AF44" s="22">
        <v>-35950259.791368306</v>
      </c>
      <c r="AG44" s="22">
        <v>1981470142.1237853</v>
      </c>
    </row>
    <row r="45" spans="1:81" x14ac:dyDescent="0.2">
      <c r="D45" s="9"/>
      <c r="E45" s="9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9"/>
    </row>
    <row r="46" spans="1:81" x14ac:dyDescent="0.2">
      <c r="D46" s="9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N46" s="46"/>
      <c r="AO46" s="46"/>
      <c r="AQ46" s="46"/>
      <c r="AR46" s="49"/>
    </row>
    <row r="47" spans="1:81" ht="20.25" x14ac:dyDescent="0.3">
      <c r="B47" s="4" t="s">
        <v>243</v>
      </c>
      <c r="C47" s="27"/>
      <c r="D47" s="37"/>
      <c r="E47" s="4"/>
      <c r="F47" s="98">
        <v>1</v>
      </c>
      <c r="G47" s="98">
        <v>1</v>
      </c>
      <c r="H47" s="98">
        <v>1</v>
      </c>
      <c r="I47" s="98">
        <v>1</v>
      </c>
      <c r="J47" s="98">
        <v>1</v>
      </c>
      <c r="K47" s="98">
        <v>1</v>
      </c>
      <c r="L47" s="98">
        <v>1</v>
      </c>
      <c r="M47" s="98">
        <v>1</v>
      </c>
      <c r="N47" s="98">
        <v>1</v>
      </c>
      <c r="O47" s="98">
        <v>1</v>
      </c>
      <c r="P47" s="98">
        <v>1</v>
      </c>
      <c r="Q47" s="98">
        <v>1</v>
      </c>
      <c r="R47" s="98">
        <v>1</v>
      </c>
      <c r="S47" s="98">
        <v>1</v>
      </c>
      <c r="T47" s="98">
        <v>1</v>
      </c>
      <c r="U47" s="98">
        <v>1</v>
      </c>
      <c r="V47" s="98">
        <v>1</v>
      </c>
      <c r="W47" s="98">
        <v>1</v>
      </c>
      <c r="X47" s="98">
        <v>1</v>
      </c>
      <c r="Y47" s="98">
        <v>1</v>
      </c>
      <c r="Z47" s="98">
        <v>1</v>
      </c>
      <c r="AA47" s="98">
        <v>1</v>
      </c>
      <c r="AB47" s="98">
        <v>1</v>
      </c>
      <c r="AC47" s="98">
        <v>1</v>
      </c>
      <c r="AD47" s="98">
        <v>1</v>
      </c>
      <c r="AE47" s="96">
        <v>1</v>
      </c>
      <c r="AF47" s="96">
        <v>1</v>
      </c>
      <c r="AG47" s="96">
        <v>1</v>
      </c>
      <c r="AH47" s="4"/>
      <c r="AI47" s="4"/>
      <c r="AJ47" s="4"/>
      <c r="AK47" s="4"/>
      <c r="AL47" s="189"/>
      <c r="AM47" s="189"/>
      <c r="AN47" s="189"/>
      <c r="AO47" s="189"/>
      <c r="AP47" s="189"/>
      <c r="AQ47" s="189"/>
      <c r="AR47" s="189"/>
      <c r="AS47" s="189"/>
      <c r="AT47" s="189"/>
      <c r="AU47" s="189"/>
      <c r="AV47" s="189"/>
      <c r="AW47" s="189"/>
      <c r="AX47" s="189"/>
      <c r="AY47" s="189"/>
      <c r="AZ47" s="189"/>
      <c r="BA47" s="189"/>
      <c r="BB47" s="189"/>
      <c r="BC47" s="189"/>
      <c r="BD47" s="189"/>
      <c r="BE47" s="189"/>
      <c r="BF47" s="189"/>
      <c r="BG47" s="189"/>
      <c r="BH47" s="189"/>
      <c r="BI47" s="189"/>
      <c r="BJ47" s="189"/>
      <c r="BK47" s="189"/>
      <c r="BL47" s="189"/>
      <c r="BM47" s="189"/>
      <c r="BN47" s="189"/>
      <c r="BO47" s="189"/>
      <c r="BP47" s="189"/>
      <c r="BQ47" s="189"/>
      <c r="BR47" s="189"/>
      <c r="BS47" s="189"/>
      <c r="BT47" s="189"/>
      <c r="BU47" s="189"/>
      <c r="BV47" s="189"/>
      <c r="BW47" s="189"/>
      <c r="BX47" s="189"/>
      <c r="BY47" s="189"/>
      <c r="BZ47" s="189"/>
      <c r="CA47" s="189"/>
      <c r="CB47" s="189"/>
      <c r="CC47" s="189"/>
    </row>
    <row r="48" spans="1:81" x14ac:dyDescent="0.2">
      <c r="D48" s="9"/>
      <c r="E48" s="103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  <c r="X48" s="99"/>
      <c r="Y48" s="99"/>
      <c r="Z48" s="99"/>
      <c r="AA48" s="99"/>
      <c r="AB48" s="99"/>
      <c r="AC48" s="99"/>
      <c r="AD48" s="99"/>
      <c r="AE48" s="99"/>
      <c r="AF48" s="99"/>
      <c r="AG48" s="99"/>
      <c r="AI48" s="46"/>
      <c r="AJ48" s="46"/>
    </row>
    <row r="49" spans="1:81" ht="15.75" x14ac:dyDescent="0.25">
      <c r="A49" s="46"/>
      <c r="B49" s="3" t="s">
        <v>244</v>
      </c>
      <c r="C49" s="25" t="s">
        <v>245</v>
      </c>
      <c r="D49" s="10"/>
      <c r="E49" s="3">
        <v>2032</v>
      </c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I49" s="3"/>
      <c r="AJ49" s="3"/>
      <c r="AK49" s="3"/>
      <c r="AL49" s="59"/>
      <c r="AM49" s="59"/>
      <c r="AN49" s="59"/>
      <c r="AO49" s="59"/>
      <c r="AP49" s="59"/>
      <c r="AQ49" s="59"/>
      <c r="AR49" s="59"/>
      <c r="AS49" s="59"/>
      <c r="AT49" s="59"/>
      <c r="AU49" s="59"/>
      <c r="AV49" s="59"/>
      <c r="AW49" s="59"/>
      <c r="AX49" s="59"/>
      <c r="AY49" s="59"/>
      <c r="AZ49" s="59"/>
      <c r="BA49" s="59"/>
      <c r="BB49" s="59"/>
      <c r="BC49" s="59"/>
      <c r="BD49" s="59"/>
      <c r="BE49" s="59"/>
      <c r="BF49" s="59"/>
      <c r="BG49" s="59"/>
      <c r="BH49" s="59"/>
      <c r="BI49" s="59"/>
      <c r="BJ49" s="59"/>
      <c r="BK49" s="59"/>
      <c r="BL49" s="59"/>
      <c r="BM49" s="59"/>
      <c r="BN49" s="59"/>
      <c r="BO49" s="59"/>
      <c r="BP49" s="59"/>
      <c r="BQ49" s="59"/>
      <c r="BR49" s="59"/>
      <c r="BS49" s="59"/>
      <c r="BT49" s="59"/>
      <c r="BU49" s="59"/>
      <c r="BV49" s="59"/>
      <c r="BW49" s="59"/>
      <c r="BX49" s="59"/>
      <c r="BY49" s="59"/>
      <c r="BZ49" s="59"/>
      <c r="CA49" s="59"/>
      <c r="CB49" s="59"/>
      <c r="CC49" s="59"/>
    </row>
    <row r="50" spans="1:81" ht="15.75" x14ac:dyDescent="0.25">
      <c r="B50" s="5" t="s">
        <v>114</v>
      </c>
      <c r="C50" s="8" t="s">
        <v>246</v>
      </c>
      <c r="D50" s="6" t="s">
        <v>239</v>
      </c>
      <c r="E50" s="13" t="s">
        <v>241</v>
      </c>
      <c r="F50" s="5">
        <v>2023</v>
      </c>
      <c r="G50" s="5">
        <v>2024</v>
      </c>
      <c r="H50" s="5">
        <v>2025</v>
      </c>
      <c r="I50" s="5">
        <v>2026</v>
      </c>
      <c r="J50" s="5">
        <v>2027</v>
      </c>
      <c r="K50" s="5">
        <v>2028</v>
      </c>
      <c r="L50" s="5">
        <v>2029</v>
      </c>
      <c r="M50" s="5">
        <v>2030</v>
      </c>
      <c r="N50" s="5">
        <v>2031</v>
      </c>
      <c r="O50" s="5">
        <v>2032</v>
      </c>
      <c r="P50" s="5">
        <v>2033</v>
      </c>
      <c r="Q50" s="5">
        <v>2034</v>
      </c>
      <c r="R50" s="5">
        <v>2035</v>
      </c>
      <c r="S50" s="5">
        <v>2036</v>
      </c>
      <c r="T50" s="5">
        <v>2037</v>
      </c>
      <c r="U50" s="5">
        <v>2038</v>
      </c>
      <c r="V50" s="5">
        <v>2039</v>
      </c>
      <c r="W50" s="5">
        <v>2040</v>
      </c>
      <c r="X50" s="5">
        <v>2041</v>
      </c>
      <c r="Y50" s="5">
        <v>2042</v>
      </c>
      <c r="Z50" s="5">
        <v>2043</v>
      </c>
      <c r="AA50" s="5">
        <v>2044</v>
      </c>
      <c r="AB50" s="5">
        <v>2045</v>
      </c>
      <c r="AC50" s="5">
        <v>2046</v>
      </c>
      <c r="AD50" s="5">
        <v>2047</v>
      </c>
      <c r="AE50" s="5">
        <v>2048</v>
      </c>
      <c r="AF50" s="5">
        <v>2049</v>
      </c>
      <c r="AG50" s="5">
        <v>2050</v>
      </c>
      <c r="AI50" s="5" t="s">
        <v>247</v>
      </c>
      <c r="AJ50" s="5" t="s">
        <v>248</v>
      </c>
      <c r="AK50" s="5" t="s">
        <v>249</v>
      </c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60"/>
      <c r="CA50" s="60"/>
      <c r="CB50" s="60"/>
      <c r="CC50" s="60"/>
    </row>
    <row r="51" spans="1:81" x14ac:dyDescent="0.2">
      <c r="A51" s="139"/>
      <c r="B51" s="14" t="s">
        <v>37</v>
      </c>
      <c r="C51" s="14" t="s">
        <v>187</v>
      </c>
      <c r="D51" s="11" t="s">
        <v>229</v>
      </c>
      <c r="E51" s="19">
        <v>-36550137.948253982</v>
      </c>
      <c r="F51" s="17">
        <v>-22833652.116007909</v>
      </c>
      <c r="G51" s="154">
        <v>-20032628.074801419</v>
      </c>
      <c r="H51" s="17">
        <v>-3797808.5126210786</v>
      </c>
      <c r="I51" s="17">
        <v>-3145698.7533241455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30694566.578142893</v>
      </c>
      <c r="AI51" s="86">
        <v>990147.30897235137</v>
      </c>
      <c r="AJ51" s="86">
        <v>19</v>
      </c>
      <c r="AK51" s="86">
        <v>30694566.578142893</v>
      </c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6"/>
      <c r="CA51" s="46"/>
      <c r="CB51" s="46"/>
      <c r="CC51" s="46"/>
    </row>
    <row r="52" spans="1:81" x14ac:dyDescent="0.2">
      <c r="A52" s="139"/>
      <c r="B52" s="14" t="s">
        <v>37</v>
      </c>
      <c r="C52" s="14" t="s">
        <v>188</v>
      </c>
      <c r="D52" s="11" t="s">
        <v>229</v>
      </c>
      <c r="E52" s="19">
        <v>-190613517.46102577</v>
      </c>
      <c r="F52" s="17">
        <v>0</v>
      </c>
      <c r="G52" s="154">
        <v>0</v>
      </c>
      <c r="H52" s="17">
        <v>0</v>
      </c>
      <c r="I52" s="17">
        <v>0</v>
      </c>
      <c r="J52" s="17">
        <v>-2001563.1450595085</v>
      </c>
      <c r="K52" s="17">
        <v>-60117611.050356291</v>
      </c>
      <c r="L52" s="17">
        <v>-202730822.82942283</v>
      </c>
      <c r="M52" s="17">
        <v>-85313529.107796714</v>
      </c>
      <c r="N52" s="17">
        <v>-4127767.8955166186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0</v>
      </c>
      <c r="AG52" s="17">
        <v>186002929.3647798</v>
      </c>
      <c r="AI52" s="86">
        <v>8857282.3507038001</v>
      </c>
      <c r="AJ52" s="86">
        <v>19</v>
      </c>
      <c r="AK52" s="86">
        <v>186002929.3647798</v>
      </c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6"/>
      <c r="CA52" s="46"/>
      <c r="CB52" s="46"/>
      <c r="CC52" s="46"/>
    </row>
    <row r="53" spans="1:81" x14ac:dyDescent="0.2">
      <c r="A53" s="139"/>
      <c r="B53" s="14" t="s">
        <v>37</v>
      </c>
      <c r="C53" s="14" t="s">
        <v>189</v>
      </c>
      <c r="D53" s="11" t="s">
        <v>229</v>
      </c>
      <c r="E53" s="19">
        <v>-388866576.84731406</v>
      </c>
      <c r="F53" s="17">
        <v>0</v>
      </c>
      <c r="G53" s="154">
        <v>0</v>
      </c>
      <c r="H53" s="17">
        <v>0</v>
      </c>
      <c r="I53" s="17">
        <v>0</v>
      </c>
      <c r="J53" s="17">
        <v>-5085059.2851834437</v>
      </c>
      <c r="K53" s="17">
        <v>-152731437.44139647</v>
      </c>
      <c r="L53" s="17">
        <v>-380480245.69737881</v>
      </c>
      <c r="M53" s="17">
        <v>-201790961.52004275</v>
      </c>
      <c r="N53" s="17">
        <v>-10486776.0559984</v>
      </c>
      <c r="O53" s="17">
        <v>0</v>
      </c>
      <c r="P53" s="17">
        <v>0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465356177.60000002</v>
      </c>
      <c r="AI53" s="86">
        <v>15011489.6</v>
      </c>
      <c r="AJ53" s="86">
        <v>19</v>
      </c>
      <c r="AK53" s="86">
        <v>465356177.60000002</v>
      </c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6"/>
      <c r="CA53" s="46"/>
      <c r="CB53" s="46"/>
      <c r="CC53" s="46"/>
    </row>
    <row r="54" spans="1:81" x14ac:dyDescent="0.2">
      <c r="A54" s="139"/>
      <c r="B54" s="14" t="s">
        <v>37</v>
      </c>
      <c r="C54" s="14" t="s">
        <v>190</v>
      </c>
      <c r="D54" s="11" t="s">
        <v>229</v>
      </c>
      <c r="E54" s="19">
        <v>-129941788.95213421</v>
      </c>
      <c r="F54" s="17">
        <v>0</v>
      </c>
      <c r="G54" s="154">
        <v>-163349999.99999997</v>
      </c>
      <c r="H54" s="17">
        <v>-18150000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112529999.99999999</v>
      </c>
      <c r="AI54" s="86">
        <v>3629999.9999999995</v>
      </c>
      <c r="AJ54" s="86">
        <v>19</v>
      </c>
      <c r="AK54" s="86">
        <v>112529999.99999999</v>
      </c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6"/>
      <c r="CA54" s="46"/>
      <c r="CB54" s="46"/>
      <c r="CC54" s="46"/>
    </row>
    <row r="55" spans="1:81" x14ac:dyDescent="0.2">
      <c r="A55" s="139"/>
      <c r="B55" s="14" t="s">
        <v>37</v>
      </c>
      <c r="C55" s="14" t="s">
        <v>191</v>
      </c>
      <c r="D55" s="11" t="s">
        <v>229</v>
      </c>
      <c r="E55" s="19">
        <v>-98508277.75763604</v>
      </c>
      <c r="F55" s="17">
        <v>0</v>
      </c>
      <c r="G55" s="154">
        <v>0</v>
      </c>
      <c r="H55" s="17">
        <v>0</v>
      </c>
      <c r="I55" s="17">
        <v>0</v>
      </c>
      <c r="J55" s="17">
        <v>-1034399.5581702887</v>
      </c>
      <c r="K55" s="17">
        <v>-31068532.84256139</v>
      </c>
      <c r="L55" s="17">
        <v>-104770451.07463713</v>
      </c>
      <c r="M55" s="17">
        <v>-44089679.125476338</v>
      </c>
      <c r="N55" s="17">
        <v>-2133213.3826959268</v>
      </c>
      <c r="O55" s="17">
        <v>0</v>
      </c>
      <c r="P55" s="17">
        <v>0</v>
      </c>
      <c r="Q55" s="17">
        <v>0</v>
      </c>
      <c r="R55" s="17">
        <v>0</v>
      </c>
      <c r="S55" s="17">
        <v>0</v>
      </c>
      <c r="T55" s="17">
        <v>0</v>
      </c>
      <c r="U55" s="17">
        <v>0</v>
      </c>
      <c r="V55" s="17">
        <v>0</v>
      </c>
      <c r="W55" s="17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96125544.891359046</v>
      </c>
      <c r="AI55" s="86">
        <v>4577406.8995885262</v>
      </c>
      <c r="AJ55" s="86">
        <v>19</v>
      </c>
      <c r="AK55" s="86">
        <v>96125544.891359046</v>
      </c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6"/>
      <c r="CA55" s="46"/>
      <c r="CB55" s="46"/>
      <c r="CC55" s="46"/>
    </row>
    <row r="56" spans="1:81" x14ac:dyDescent="0.2">
      <c r="A56" s="139"/>
      <c r="B56" s="14" t="s">
        <v>37</v>
      </c>
      <c r="C56" s="14" t="s">
        <v>192</v>
      </c>
      <c r="D56" s="11" t="s">
        <v>229</v>
      </c>
      <c r="E56" s="19">
        <v>-37846136.855460651</v>
      </c>
      <c r="F56" s="17">
        <v>0</v>
      </c>
      <c r="G56" s="154">
        <v>0</v>
      </c>
      <c r="H56" s="17">
        <v>-35908505.957529098</v>
      </c>
      <c r="I56" s="17">
        <v>-29742769.296805304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0</v>
      </c>
      <c r="T56" s="17">
        <v>0</v>
      </c>
      <c r="U56" s="17">
        <v>0</v>
      </c>
      <c r="V56" s="17">
        <v>0</v>
      </c>
      <c r="W56" s="17">
        <v>0</v>
      </c>
      <c r="X56" s="17">
        <v>0</v>
      </c>
      <c r="Y56" s="17">
        <v>0</v>
      </c>
      <c r="Z56" s="17">
        <v>0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0</v>
      </c>
      <c r="AG56" s="17">
        <v>65651275.254334405</v>
      </c>
      <c r="AI56" s="86">
        <v>0</v>
      </c>
      <c r="AJ56" s="86">
        <v>19</v>
      </c>
      <c r="AK56" s="86">
        <v>65651275.254334405</v>
      </c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6"/>
      <c r="CA56" s="46"/>
      <c r="CB56" s="46"/>
      <c r="CC56" s="46"/>
    </row>
    <row r="57" spans="1:81" x14ac:dyDescent="0.2">
      <c r="A57" s="139"/>
      <c r="B57" s="14" t="s">
        <v>37</v>
      </c>
      <c r="C57" s="14" t="s">
        <v>194</v>
      </c>
      <c r="D57" s="11" t="s">
        <v>229</v>
      </c>
      <c r="E57" s="19">
        <v>-42140775.709642559</v>
      </c>
      <c r="F57" s="17">
        <v>0</v>
      </c>
      <c r="G57" s="154">
        <v>0</v>
      </c>
      <c r="H57" s="17">
        <v>0</v>
      </c>
      <c r="I57" s="17">
        <v>-66479309.356641352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0</v>
      </c>
      <c r="S57" s="17">
        <v>0</v>
      </c>
      <c r="T57" s="17">
        <v>0</v>
      </c>
      <c r="U57" s="17">
        <v>0</v>
      </c>
      <c r="V57" s="17">
        <v>0</v>
      </c>
      <c r="W57" s="17">
        <v>0</v>
      </c>
      <c r="X57" s="17">
        <v>0</v>
      </c>
      <c r="Y57" s="17">
        <v>0</v>
      </c>
      <c r="Z57" s="17">
        <v>0</v>
      </c>
      <c r="AA57" s="17">
        <v>0</v>
      </c>
      <c r="AB57" s="17">
        <v>0</v>
      </c>
      <c r="AC57" s="17">
        <v>0</v>
      </c>
      <c r="AD57" s="17">
        <v>0</v>
      </c>
      <c r="AE57" s="17">
        <v>0</v>
      </c>
      <c r="AF57" s="17">
        <v>0</v>
      </c>
      <c r="AG57" s="17">
        <v>41217171.801117644</v>
      </c>
      <c r="AI57" s="86">
        <v>1329586.187132827</v>
      </c>
      <c r="AJ57" s="86">
        <v>19</v>
      </c>
      <c r="AK57" s="86">
        <v>41217171.801117644</v>
      </c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</row>
    <row r="58" spans="1:81" x14ac:dyDescent="0.2">
      <c r="A58" s="139"/>
      <c r="B58" s="14" t="s">
        <v>37</v>
      </c>
      <c r="C58" s="14" t="s">
        <v>195</v>
      </c>
      <c r="D58" s="11" t="s">
        <v>229</v>
      </c>
      <c r="E58" s="19">
        <v>-44456177.053385422</v>
      </c>
      <c r="F58" s="17">
        <v>-27772723.667466972</v>
      </c>
      <c r="G58" s="154">
        <v>-24365819.406723592</v>
      </c>
      <c r="H58" s="17">
        <v>-4619299.8748997161</v>
      </c>
      <c r="I58" s="17">
        <v>-3826134.4165753685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>
        <v>0</v>
      </c>
      <c r="S58" s="17">
        <v>0</v>
      </c>
      <c r="T58" s="17">
        <v>0</v>
      </c>
      <c r="U58" s="17">
        <v>0</v>
      </c>
      <c r="V58" s="17">
        <v>0</v>
      </c>
      <c r="W58" s="17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7">
        <v>0</v>
      </c>
      <c r="AD58" s="17">
        <v>0</v>
      </c>
      <c r="AE58" s="17">
        <v>0</v>
      </c>
      <c r="AF58" s="17">
        <v>0</v>
      </c>
      <c r="AG58" s="17">
        <v>37334006.462758996</v>
      </c>
      <c r="AI58" s="86">
        <v>1204322.7891212581</v>
      </c>
      <c r="AJ58" s="86">
        <v>19</v>
      </c>
      <c r="AK58" s="86">
        <v>37334006.462758996</v>
      </c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6"/>
      <c r="CA58" s="46"/>
      <c r="CB58" s="46"/>
      <c r="CC58" s="46"/>
    </row>
    <row r="59" spans="1:81" x14ac:dyDescent="0.2">
      <c r="A59" s="139"/>
      <c r="B59" s="14" t="s">
        <v>37</v>
      </c>
      <c r="C59" s="14" t="s">
        <v>196</v>
      </c>
      <c r="D59" s="11" t="s">
        <v>229</v>
      </c>
      <c r="E59" s="19">
        <v>-203746797.25618693</v>
      </c>
      <c r="F59" s="17">
        <v>0</v>
      </c>
      <c r="G59" s="154">
        <v>0</v>
      </c>
      <c r="H59" s="17">
        <v>0</v>
      </c>
      <c r="I59" s="17">
        <v>0</v>
      </c>
      <c r="J59" s="17">
        <v>-2139470.9344014907</v>
      </c>
      <c r="K59" s="17">
        <v>-64259717.11427927</v>
      </c>
      <c r="L59" s="17">
        <v>-216698985.50113088</v>
      </c>
      <c r="M59" s="17">
        <v>-91191635.041781276</v>
      </c>
      <c r="N59" s="17">
        <v>-4412171.2863327395</v>
      </c>
      <c r="O59" s="17">
        <v>0</v>
      </c>
      <c r="P59" s="17">
        <v>0</v>
      </c>
      <c r="Q59" s="17">
        <v>0</v>
      </c>
      <c r="R59" s="17">
        <v>0</v>
      </c>
      <c r="S59" s="17">
        <v>0</v>
      </c>
      <c r="T59" s="17">
        <v>0</v>
      </c>
      <c r="U59" s="17">
        <v>0</v>
      </c>
      <c r="V59" s="17">
        <v>0</v>
      </c>
      <c r="W59" s="17">
        <v>0</v>
      </c>
      <c r="X59" s="17">
        <v>0</v>
      </c>
      <c r="Y59" s="17">
        <v>0</v>
      </c>
      <c r="Z59" s="17">
        <v>0</v>
      </c>
      <c r="AA59" s="17">
        <v>0</v>
      </c>
      <c r="AB59" s="17">
        <v>0</v>
      </c>
      <c r="AC59" s="17">
        <v>0</v>
      </c>
      <c r="AD59" s="17">
        <v>0</v>
      </c>
      <c r="AE59" s="17">
        <v>0</v>
      </c>
      <c r="AF59" s="17">
        <v>0</v>
      </c>
      <c r="AG59" s="17">
        <v>198818539.43591094</v>
      </c>
      <c r="AI59" s="86">
        <v>9467549.4969481416</v>
      </c>
      <c r="AJ59" s="86">
        <v>19</v>
      </c>
      <c r="AK59" s="86">
        <v>198818539.43591094</v>
      </c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</row>
    <row r="60" spans="1:81" x14ac:dyDescent="0.2">
      <c r="A60" s="139"/>
      <c r="B60" s="14" t="s">
        <v>37</v>
      </c>
      <c r="C60" s="14" t="s">
        <v>197</v>
      </c>
      <c r="D60" s="11" t="s">
        <v>229</v>
      </c>
      <c r="E60" s="19">
        <v>-399986045.32585025</v>
      </c>
      <c r="F60" s="17">
        <v>0</v>
      </c>
      <c r="G60" s="154">
        <v>0</v>
      </c>
      <c r="H60" s="17">
        <v>0</v>
      </c>
      <c r="I60" s="17">
        <v>0</v>
      </c>
      <c r="J60" s="17">
        <v>-5230464.3155964492</v>
      </c>
      <c r="K60" s="17">
        <v>-157098725.62049329</v>
      </c>
      <c r="L60" s="17">
        <v>-391359910.73066056</v>
      </c>
      <c r="M60" s="17">
        <v>-207561085.1806232</v>
      </c>
      <c r="N60" s="17">
        <v>-10786640.798146004</v>
      </c>
      <c r="O60" s="17">
        <v>0</v>
      </c>
      <c r="P60" s="17">
        <v>0</v>
      </c>
      <c r="Q60" s="17">
        <v>0</v>
      </c>
      <c r="R60" s="17">
        <v>0</v>
      </c>
      <c r="S60" s="17">
        <v>0</v>
      </c>
      <c r="T60" s="17">
        <v>0</v>
      </c>
      <c r="U60" s="17">
        <v>0</v>
      </c>
      <c r="V60" s="17">
        <v>0</v>
      </c>
      <c r="W60" s="17">
        <v>0</v>
      </c>
      <c r="X60" s="17">
        <v>0</v>
      </c>
      <c r="Y60" s="17">
        <v>0</v>
      </c>
      <c r="Z60" s="17">
        <v>0</v>
      </c>
      <c r="AA60" s="17">
        <v>0</v>
      </c>
      <c r="AB60" s="17">
        <v>0</v>
      </c>
      <c r="AC60" s="17">
        <v>0</v>
      </c>
      <c r="AD60" s="17">
        <v>0</v>
      </c>
      <c r="AE60" s="17">
        <v>0</v>
      </c>
      <c r="AF60" s="17">
        <v>0</v>
      </c>
      <c r="AG60" s="17">
        <v>478662832.52022207</v>
      </c>
      <c r="AI60" s="86">
        <v>15440736.53291039</v>
      </c>
      <c r="AJ60" s="86">
        <v>19</v>
      </c>
      <c r="AK60" s="86">
        <v>478662832.52022207</v>
      </c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6"/>
      <c r="CA60" s="46"/>
      <c r="CB60" s="46"/>
      <c r="CC60" s="46"/>
    </row>
    <row r="61" spans="1:81" x14ac:dyDescent="0.2">
      <c r="A61" s="139"/>
      <c r="B61" s="14" t="s">
        <v>37</v>
      </c>
      <c r="C61" s="14" t="s">
        <v>198</v>
      </c>
      <c r="D61" s="11" t="s">
        <v>229</v>
      </c>
      <c r="E61" s="19">
        <v>-88048651.887365058</v>
      </c>
      <c r="F61" s="17">
        <v>0</v>
      </c>
      <c r="G61" s="154">
        <v>0</v>
      </c>
      <c r="H61" s="17">
        <v>0</v>
      </c>
      <c r="I61" s="17">
        <v>0</v>
      </c>
      <c r="J61" s="17">
        <v>-924566.83522436186</v>
      </c>
      <c r="K61" s="17">
        <v>-27769670.683272149</v>
      </c>
      <c r="L61" s="17">
        <v>-93645906.564820156</v>
      </c>
      <c r="M61" s="17">
        <v>-39408229.414951563</v>
      </c>
      <c r="N61" s="17">
        <v>-1906708.4189267778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85918918.006527394</v>
      </c>
      <c r="AI61" s="86">
        <v>4091377.0479298756</v>
      </c>
      <c r="AJ61" s="86">
        <v>19</v>
      </c>
      <c r="AK61" s="86">
        <v>85918918.006527394</v>
      </c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6"/>
      <c r="CA61" s="46"/>
      <c r="CB61" s="46"/>
      <c r="CC61" s="46"/>
    </row>
    <row r="62" spans="1:81" x14ac:dyDescent="0.2">
      <c r="A62" s="139"/>
      <c r="B62" s="14" t="s">
        <v>37</v>
      </c>
      <c r="C62" s="14" t="s">
        <v>199</v>
      </c>
      <c r="D62" s="11" t="s">
        <v>229</v>
      </c>
      <c r="E62" s="19">
        <v>-30588884.60691765</v>
      </c>
      <c r="F62" s="17">
        <v>0</v>
      </c>
      <c r="G62" s="154">
        <v>0</v>
      </c>
      <c r="H62" s="17">
        <v>-29022807.51498127</v>
      </c>
      <c r="I62" s="17">
        <v>-24039392.485018726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53062200</v>
      </c>
      <c r="AI62" s="86">
        <v>0</v>
      </c>
      <c r="AJ62" s="86">
        <v>19</v>
      </c>
      <c r="AK62" s="86">
        <v>53062200</v>
      </c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6"/>
      <c r="CA62" s="46"/>
      <c r="CB62" s="46"/>
      <c r="CC62" s="46"/>
    </row>
    <row r="63" spans="1:81" x14ac:dyDescent="0.2">
      <c r="A63" s="139"/>
      <c r="B63" s="14" t="s">
        <v>37</v>
      </c>
      <c r="C63" s="14" t="s">
        <v>200</v>
      </c>
      <c r="D63" s="11" t="s">
        <v>229</v>
      </c>
      <c r="E63" s="19">
        <v>-7698389.5474788053</v>
      </c>
      <c r="F63" s="17">
        <v>0</v>
      </c>
      <c r="G63" s="154">
        <v>0</v>
      </c>
      <c r="H63" s="17">
        <v>0</v>
      </c>
      <c r="I63" s="17">
        <v>-7567201.8140589576</v>
      </c>
      <c r="J63" s="17">
        <v>-4884798.1859410433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  <c r="S63" s="17">
        <v>0</v>
      </c>
      <c r="T63" s="17">
        <v>0</v>
      </c>
      <c r="U63" s="17">
        <v>0</v>
      </c>
      <c r="V63" s="17">
        <v>0</v>
      </c>
      <c r="W63" s="17">
        <v>0</v>
      </c>
      <c r="X63" s="17">
        <v>0</v>
      </c>
      <c r="Y63" s="17">
        <v>0</v>
      </c>
      <c r="Z63" s="17">
        <v>0</v>
      </c>
      <c r="AA63" s="17">
        <v>0</v>
      </c>
      <c r="AB63" s="17">
        <v>0</v>
      </c>
      <c r="AC63" s="17">
        <v>0</v>
      </c>
      <c r="AD63" s="17">
        <v>0</v>
      </c>
      <c r="AE63" s="17">
        <v>0</v>
      </c>
      <c r="AF63" s="17">
        <v>0</v>
      </c>
      <c r="AG63" s="17">
        <v>7720240</v>
      </c>
      <c r="AI63" s="86">
        <v>249040</v>
      </c>
      <c r="AJ63" s="86">
        <v>19</v>
      </c>
      <c r="AK63" s="86">
        <v>7720240</v>
      </c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6"/>
      <c r="CA63" s="46"/>
      <c r="CB63" s="46"/>
      <c r="CC63" s="46"/>
    </row>
    <row r="64" spans="1:81" x14ac:dyDescent="0.2">
      <c r="A64" s="139"/>
      <c r="B64" s="14" t="s">
        <v>37</v>
      </c>
      <c r="C64" s="14" t="s">
        <v>201</v>
      </c>
      <c r="D64" s="11" t="s">
        <v>229</v>
      </c>
      <c r="E64" s="19">
        <v>-25497669.331575461</v>
      </c>
      <c r="F64" s="17">
        <v>-367600.00000000006</v>
      </c>
      <c r="G64" s="154">
        <v>-6249200.0000000019</v>
      </c>
      <c r="H64" s="17">
        <v>-20953200.000000004</v>
      </c>
      <c r="I64" s="17">
        <v>-8822400.0000000019</v>
      </c>
      <c r="J64" s="17">
        <v>-367600.00000000006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19299000.000000004</v>
      </c>
      <c r="AI64" s="86">
        <v>919000.00000000023</v>
      </c>
      <c r="AJ64" s="86">
        <v>19</v>
      </c>
      <c r="AK64" s="86">
        <v>19299000.000000004</v>
      </c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6"/>
      <c r="CA64" s="46"/>
      <c r="CB64" s="46"/>
      <c r="CC64" s="46"/>
    </row>
    <row r="65" spans="1:81" x14ac:dyDescent="0.2">
      <c r="A65" s="139"/>
      <c r="B65" s="14" t="s">
        <v>37</v>
      </c>
      <c r="C65" s="14" t="s">
        <v>202</v>
      </c>
      <c r="D65" s="11" t="s">
        <v>229</v>
      </c>
      <c r="E65" s="19">
        <v>-176546701.71738097</v>
      </c>
      <c r="F65" s="17">
        <v>-2621000.0000000005</v>
      </c>
      <c r="G65" s="154">
        <v>-52420000.000000007</v>
      </c>
      <c r="H65" s="17">
        <v>-133671000.00000001</v>
      </c>
      <c r="I65" s="17">
        <v>-70767000.000000015</v>
      </c>
      <c r="J65" s="17">
        <v>-2621000.0000000005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162502000.00000006</v>
      </c>
      <c r="AI65" s="86">
        <v>5242000.0000000009</v>
      </c>
      <c r="AJ65" s="86">
        <v>19</v>
      </c>
      <c r="AK65" s="86">
        <v>162502000.00000006</v>
      </c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6"/>
      <c r="CA65" s="46"/>
      <c r="CB65" s="46"/>
      <c r="CC65" s="46"/>
    </row>
    <row r="66" spans="1:81" x14ac:dyDescent="0.2">
      <c r="A66" s="139"/>
      <c r="B66" s="14" t="s">
        <v>37</v>
      </c>
      <c r="C66" s="14" t="s">
        <v>203</v>
      </c>
      <c r="D66" s="11" t="s">
        <v>229</v>
      </c>
      <c r="E66" s="19">
        <v>0</v>
      </c>
      <c r="F66" s="17">
        <v>0</v>
      </c>
      <c r="G66" s="154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>
        <v>0</v>
      </c>
      <c r="S66" s="17">
        <v>0</v>
      </c>
      <c r="T66" s="17">
        <v>0</v>
      </c>
      <c r="U66" s="17">
        <v>0</v>
      </c>
      <c r="V66" s="17">
        <v>0</v>
      </c>
      <c r="W66" s="17">
        <v>0</v>
      </c>
      <c r="X66" s="17">
        <v>0</v>
      </c>
      <c r="Y66" s="17">
        <v>0</v>
      </c>
      <c r="Z66" s="17">
        <v>0</v>
      </c>
      <c r="AA66" s="17">
        <v>0</v>
      </c>
      <c r="AB66" s="17">
        <v>0</v>
      </c>
      <c r="AC66" s="17">
        <v>0</v>
      </c>
      <c r="AD66" s="17">
        <v>0</v>
      </c>
      <c r="AE66" s="17">
        <v>0</v>
      </c>
      <c r="AF66" s="17">
        <v>0</v>
      </c>
      <c r="AG66" s="17">
        <v>0</v>
      </c>
      <c r="AI66" s="86">
        <v>0</v>
      </c>
      <c r="AJ66" s="86">
        <v>19</v>
      </c>
      <c r="AK66" s="86">
        <v>0</v>
      </c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6"/>
      <c r="CA66" s="46"/>
      <c r="CB66" s="46"/>
      <c r="CC66" s="46"/>
    </row>
    <row r="67" spans="1:81" x14ac:dyDescent="0.2">
      <c r="A67" s="139"/>
      <c r="B67" s="14" t="s">
        <v>37</v>
      </c>
      <c r="C67" s="14" t="s">
        <v>204</v>
      </c>
      <c r="D67" s="11" t="s">
        <v>229</v>
      </c>
      <c r="E67" s="19">
        <v>-10582293.794432379</v>
      </c>
      <c r="F67" s="17">
        <v>-8696636.0137386378</v>
      </c>
      <c r="G67" s="154">
        <v>-7203363.9862613659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15900000.000000004</v>
      </c>
      <c r="AI67" s="86">
        <v>0</v>
      </c>
      <c r="AJ67" s="86">
        <v>19</v>
      </c>
      <c r="AK67" s="86">
        <v>15900000.000000004</v>
      </c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  <c r="CB67" s="46"/>
      <c r="CC67" s="46"/>
    </row>
    <row r="68" spans="1:81" x14ac:dyDescent="0.2">
      <c r="A68" s="139"/>
      <c r="B68" s="14" t="s">
        <v>37</v>
      </c>
      <c r="C68" s="14" t="s">
        <v>205</v>
      </c>
      <c r="D68" s="11" t="s">
        <v>229</v>
      </c>
      <c r="E68" s="19">
        <v>0</v>
      </c>
      <c r="F68" s="17">
        <v>0</v>
      </c>
      <c r="G68" s="154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7">
        <v>0</v>
      </c>
      <c r="N68" s="17">
        <v>0</v>
      </c>
      <c r="O68" s="17">
        <v>0</v>
      </c>
      <c r="P68" s="17">
        <v>0</v>
      </c>
      <c r="Q68" s="17">
        <v>0</v>
      </c>
      <c r="R68" s="17">
        <v>0</v>
      </c>
      <c r="S68" s="17">
        <v>0</v>
      </c>
      <c r="T68" s="17">
        <v>0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I68" s="86">
        <v>0</v>
      </c>
      <c r="AJ68" s="86">
        <v>19</v>
      </c>
      <c r="AK68" s="86">
        <v>0</v>
      </c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6"/>
      <c r="CA68" s="46"/>
      <c r="CB68" s="46"/>
      <c r="CC68" s="46"/>
    </row>
    <row r="69" spans="1:81" x14ac:dyDescent="0.2">
      <c r="A69" s="139"/>
      <c r="B69" s="14"/>
      <c r="C69" s="14"/>
      <c r="D69" s="11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I69" s="86"/>
      <c r="AJ69" s="86"/>
      <c r="AK69" s="8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6"/>
      <c r="CA69" s="46"/>
      <c r="CB69" s="46"/>
      <c r="CC69" s="46"/>
    </row>
    <row r="70" spans="1:81" x14ac:dyDescent="0.2">
      <c r="A70" s="139"/>
      <c r="B70" s="14" t="s">
        <v>38</v>
      </c>
      <c r="C70" s="14" t="s">
        <v>187</v>
      </c>
      <c r="D70" s="11" t="s">
        <v>229</v>
      </c>
      <c r="E70" s="19">
        <v>-36550137.617050067</v>
      </c>
      <c r="F70" s="17">
        <v>-22833651.909097739</v>
      </c>
      <c r="G70" s="154">
        <v>-20032627.8932731</v>
      </c>
      <c r="H70" s="17">
        <v>-3797808.4782067318</v>
      </c>
      <c r="I70" s="17">
        <v>-3145698.724818978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30694566.300000004</v>
      </c>
      <c r="AI70" s="86">
        <v>990147.30000000016</v>
      </c>
      <c r="AJ70" s="86">
        <v>19</v>
      </c>
      <c r="AK70" s="86">
        <v>30694566.300000004</v>
      </c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</row>
    <row r="71" spans="1:81" x14ac:dyDescent="0.2">
      <c r="A71" s="139"/>
      <c r="B71" s="14" t="s">
        <v>38</v>
      </c>
      <c r="C71" s="14" t="s">
        <v>188</v>
      </c>
      <c r="D71" s="11" t="s">
        <v>229</v>
      </c>
      <c r="E71" s="19">
        <v>-190613517.44587961</v>
      </c>
      <c r="F71" s="17">
        <v>0</v>
      </c>
      <c r="G71" s="154">
        <v>0</v>
      </c>
      <c r="H71" s="17">
        <v>0</v>
      </c>
      <c r="I71" s="17">
        <v>0</v>
      </c>
      <c r="J71" s="17">
        <v>-2001563.1449004642</v>
      </c>
      <c r="K71" s="17">
        <v>-60117611.045579344</v>
      </c>
      <c r="L71" s="17">
        <v>-202730822.81331384</v>
      </c>
      <c r="M71" s="17">
        <v>-85313529.101017699</v>
      </c>
      <c r="N71" s="17">
        <v>-4127767.8951886264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186002929.34999999</v>
      </c>
      <c r="AI71" s="86">
        <v>8857282.3499999996</v>
      </c>
      <c r="AJ71" s="86">
        <v>19</v>
      </c>
      <c r="AK71" s="86">
        <v>186002929.34999999</v>
      </c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</row>
    <row r="72" spans="1:81" x14ac:dyDescent="0.2">
      <c r="A72" s="139"/>
      <c r="B72" s="14" t="s">
        <v>38</v>
      </c>
      <c r="C72" s="14" t="s">
        <v>189</v>
      </c>
      <c r="D72" s="11" t="s">
        <v>229</v>
      </c>
      <c r="E72" s="19">
        <v>-430357634.45411557</v>
      </c>
      <c r="F72" s="17">
        <v>0</v>
      </c>
      <c r="G72" s="154">
        <v>0</v>
      </c>
      <c r="H72" s="17">
        <v>0</v>
      </c>
      <c r="I72" s="17">
        <v>0</v>
      </c>
      <c r="J72" s="17">
        <v>-5627621.9539683955</v>
      </c>
      <c r="K72" s="17">
        <v>-169027486.64322531</v>
      </c>
      <c r="L72" s="17">
        <v>-421076503.46904743</v>
      </c>
      <c r="M72" s="17">
        <v>-223321535.00578454</v>
      </c>
      <c r="N72" s="17">
        <v>-11605687.927974217</v>
      </c>
      <c r="O72" s="17">
        <v>0</v>
      </c>
      <c r="P72" s="17">
        <v>0</v>
      </c>
      <c r="Q72" s="17">
        <v>0</v>
      </c>
      <c r="R72" s="17">
        <v>0</v>
      </c>
      <c r="S72" s="17">
        <v>0</v>
      </c>
      <c r="T72" s="17">
        <v>0</v>
      </c>
      <c r="U72" s="17">
        <v>0</v>
      </c>
      <c r="V72" s="17">
        <v>0</v>
      </c>
      <c r="W72" s="17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7">
        <v>0</v>
      </c>
      <c r="AD72" s="17">
        <v>0</v>
      </c>
      <c r="AE72" s="17">
        <v>0</v>
      </c>
      <c r="AF72" s="17">
        <v>0</v>
      </c>
      <c r="AG72" s="17">
        <v>515008477.69999993</v>
      </c>
      <c r="AI72" s="86">
        <v>16613176.699999997</v>
      </c>
      <c r="AJ72" s="86">
        <v>19</v>
      </c>
      <c r="AK72" s="86">
        <v>515008477.69999993</v>
      </c>
      <c r="AL72" s="46"/>
      <c r="AM72" s="99"/>
      <c r="AN72" s="46"/>
      <c r="AO72" s="46"/>
      <c r="AP72" s="46"/>
      <c r="BW72" s="46"/>
    </row>
    <row r="73" spans="1:81" x14ac:dyDescent="0.2">
      <c r="A73" s="139"/>
      <c r="B73" s="14" t="s">
        <v>38</v>
      </c>
      <c r="C73" s="14" t="s">
        <v>190</v>
      </c>
      <c r="D73" s="11" t="s">
        <v>229</v>
      </c>
      <c r="E73" s="19">
        <v>-129941788.95213424</v>
      </c>
      <c r="F73" s="17">
        <v>0</v>
      </c>
      <c r="G73" s="154">
        <v>-163350000</v>
      </c>
      <c r="H73" s="17">
        <v>-18150000.000000004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0</v>
      </c>
      <c r="R73" s="17">
        <v>0</v>
      </c>
      <c r="S73" s="17">
        <v>0</v>
      </c>
      <c r="T73" s="17">
        <v>0</v>
      </c>
      <c r="U73" s="17">
        <v>0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112530000</v>
      </c>
      <c r="AI73" s="86">
        <v>3630000</v>
      </c>
      <c r="AJ73" s="86">
        <v>19</v>
      </c>
      <c r="AK73" s="86">
        <v>112530000</v>
      </c>
      <c r="AL73" s="46"/>
      <c r="AM73" s="99"/>
      <c r="AN73" s="46"/>
      <c r="AO73" s="46"/>
      <c r="AP73" s="46"/>
      <c r="BW73" s="46"/>
    </row>
    <row r="74" spans="1:81" x14ac:dyDescent="0.2">
      <c r="A74" s="139"/>
      <c r="B74" s="14" t="s">
        <v>38</v>
      </c>
      <c r="C74" s="14" t="s">
        <v>191</v>
      </c>
      <c r="D74" s="11" t="s">
        <v>229</v>
      </c>
      <c r="E74" s="19">
        <v>-98508277.76649119</v>
      </c>
      <c r="F74" s="17">
        <v>0</v>
      </c>
      <c r="G74" s="154">
        <v>0</v>
      </c>
      <c r="H74" s="17">
        <v>0</v>
      </c>
      <c r="I74" s="17">
        <v>0</v>
      </c>
      <c r="J74" s="17">
        <v>-1034399.5582632733</v>
      </c>
      <c r="K74" s="17">
        <v>-31068532.845354211</v>
      </c>
      <c r="L74" s="17">
        <v>-104770451.08405519</v>
      </c>
      <c r="M74" s="17">
        <v>-44089679.129439659</v>
      </c>
      <c r="N74" s="17">
        <v>-2133213.3828876866</v>
      </c>
      <c r="O74" s="17">
        <v>0</v>
      </c>
      <c r="P74" s="17">
        <v>0</v>
      </c>
      <c r="Q74" s="17">
        <v>0</v>
      </c>
      <c r="R74" s="17">
        <v>0</v>
      </c>
      <c r="S74" s="17">
        <v>0</v>
      </c>
      <c r="T74" s="17">
        <v>0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96125544.899999991</v>
      </c>
      <c r="AI74" s="86">
        <v>4577406.9000000004</v>
      </c>
      <c r="AJ74" s="86">
        <v>19</v>
      </c>
      <c r="AK74" s="86">
        <v>96125544.899999991</v>
      </c>
      <c r="AL74" s="46"/>
      <c r="AM74" s="99"/>
      <c r="AN74" s="46"/>
      <c r="AO74" s="46"/>
      <c r="AP74" s="46"/>
      <c r="BW74" s="46"/>
    </row>
    <row r="75" spans="1:81" x14ac:dyDescent="0.2">
      <c r="A75" s="139"/>
      <c r="B75" s="14" t="s">
        <v>38</v>
      </c>
      <c r="C75" s="14" t="s">
        <v>192</v>
      </c>
      <c r="D75" s="11" t="s">
        <v>229</v>
      </c>
      <c r="E75" s="19">
        <v>-41415934.633743502</v>
      </c>
      <c r="F75" s="17">
        <v>0</v>
      </c>
      <c r="G75" s="154">
        <v>0</v>
      </c>
      <c r="H75" s="17">
        <v>-39295538.70219744</v>
      </c>
      <c r="I75" s="17">
        <v>-32548225.297802556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>
        <v>0</v>
      </c>
      <c r="S75" s="17">
        <v>0</v>
      </c>
      <c r="T75" s="17">
        <v>0</v>
      </c>
      <c r="U75" s="17">
        <v>0</v>
      </c>
      <c r="V75" s="17">
        <v>0</v>
      </c>
      <c r="W75" s="17">
        <v>0</v>
      </c>
      <c r="X75" s="17">
        <v>0</v>
      </c>
      <c r="Y75" s="17">
        <v>0</v>
      </c>
      <c r="Z75" s="17">
        <v>0</v>
      </c>
      <c r="AA75" s="17">
        <v>0</v>
      </c>
      <c r="AB75" s="17">
        <v>0</v>
      </c>
      <c r="AC75" s="17">
        <v>0</v>
      </c>
      <c r="AD75" s="17">
        <v>0</v>
      </c>
      <c r="AE75" s="17">
        <v>0</v>
      </c>
      <c r="AF75" s="17">
        <v>0</v>
      </c>
      <c r="AG75" s="17">
        <v>71843764</v>
      </c>
      <c r="AI75" s="86">
        <v>0</v>
      </c>
      <c r="AJ75" s="86">
        <v>19</v>
      </c>
      <c r="AK75" s="86">
        <v>71843764</v>
      </c>
      <c r="AL75" s="46"/>
      <c r="AM75" s="99"/>
      <c r="AN75" s="46"/>
      <c r="AO75" s="46"/>
      <c r="AP75" s="46"/>
      <c r="BW75" s="46"/>
    </row>
    <row r="76" spans="1:81" x14ac:dyDescent="0.2">
      <c r="A76" s="139"/>
      <c r="B76" s="14" t="s">
        <v>38</v>
      </c>
      <c r="C76" s="14" t="s">
        <v>194</v>
      </c>
      <c r="D76" s="11" t="s">
        <v>229</v>
      </c>
      <c r="E76" s="19">
        <v>-46418639.856616586</v>
      </c>
      <c r="F76" s="17">
        <v>0</v>
      </c>
      <c r="G76" s="154">
        <v>0</v>
      </c>
      <c r="H76" s="17">
        <v>0</v>
      </c>
      <c r="I76" s="17">
        <v>-73227867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45401277.539999999</v>
      </c>
      <c r="AI76" s="86">
        <v>1464557.34</v>
      </c>
      <c r="AJ76" s="86">
        <v>19</v>
      </c>
      <c r="AK76" s="86">
        <v>45401277.539999999</v>
      </c>
      <c r="AL76" s="46"/>
      <c r="AM76" s="99"/>
      <c r="AN76" s="46"/>
      <c r="AO76" s="46"/>
      <c r="AP76" s="46"/>
      <c r="BW76" s="46"/>
    </row>
    <row r="77" spans="1:81" x14ac:dyDescent="0.2">
      <c r="A77" s="139"/>
      <c r="B77" s="14" t="s">
        <v>38</v>
      </c>
      <c r="C77" s="14" t="s">
        <v>195</v>
      </c>
      <c r="D77" s="11" t="s">
        <v>229</v>
      </c>
      <c r="E77" s="19">
        <v>-44456177.053385422</v>
      </c>
      <c r="F77" s="17">
        <v>-27772723.667466972</v>
      </c>
      <c r="G77" s="154">
        <v>-24365819.406723592</v>
      </c>
      <c r="H77" s="17">
        <v>-4619299.8748997161</v>
      </c>
      <c r="I77" s="17">
        <v>-3826134.4165753685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37334006.462758996</v>
      </c>
      <c r="AI77" s="86">
        <v>1204322.7891212581</v>
      </c>
      <c r="AJ77" s="86">
        <v>19</v>
      </c>
      <c r="AK77" s="86">
        <v>37334006.462758996</v>
      </c>
      <c r="AL77" s="46"/>
      <c r="AM77" s="99"/>
      <c r="AN77" s="46"/>
      <c r="AO77" s="46"/>
      <c r="AP77" s="46"/>
      <c r="BW77" s="46"/>
    </row>
    <row r="78" spans="1:81" x14ac:dyDescent="0.2">
      <c r="A78" s="139"/>
      <c r="B78" s="14" t="s">
        <v>38</v>
      </c>
      <c r="C78" s="14" t="s">
        <v>196</v>
      </c>
      <c r="D78" s="11" t="s">
        <v>229</v>
      </c>
      <c r="E78" s="19">
        <v>-203746797.25618693</v>
      </c>
      <c r="F78" s="17">
        <v>0</v>
      </c>
      <c r="G78" s="154">
        <v>0</v>
      </c>
      <c r="H78" s="17">
        <v>0</v>
      </c>
      <c r="I78" s="17">
        <v>0</v>
      </c>
      <c r="J78" s="17">
        <v>-2139470.9344014907</v>
      </c>
      <c r="K78" s="17">
        <v>-64259717.11427927</v>
      </c>
      <c r="L78" s="17">
        <v>-216698985.50113088</v>
      </c>
      <c r="M78" s="17">
        <v>-91191635.041781276</v>
      </c>
      <c r="N78" s="17">
        <v>-4412171.2863327395</v>
      </c>
      <c r="O78" s="17">
        <v>0</v>
      </c>
      <c r="P78" s="17">
        <v>0</v>
      </c>
      <c r="Q78" s="17">
        <v>0</v>
      </c>
      <c r="R78" s="17">
        <v>0</v>
      </c>
      <c r="S78" s="17">
        <v>0</v>
      </c>
      <c r="T78" s="17">
        <v>0</v>
      </c>
      <c r="U78" s="17">
        <v>0</v>
      </c>
      <c r="V78" s="17">
        <v>0</v>
      </c>
      <c r="W78" s="17">
        <v>0</v>
      </c>
      <c r="X78" s="17">
        <v>0</v>
      </c>
      <c r="Y78" s="17">
        <v>0</v>
      </c>
      <c r="Z78" s="17">
        <v>0</v>
      </c>
      <c r="AA78" s="17">
        <v>0</v>
      </c>
      <c r="AB78" s="17">
        <v>0</v>
      </c>
      <c r="AC78" s="17">
        <v>0</v>
      </c>
      <c r="AD78" s="17">
        <v>0</v>
      </c>
      <c r="AE78" s="17">
        <v>0</v>
      </c>
      <c r="AF78" s="17">
        <v>0</v>
      </c>
      <c r="AG78" s="17">
        <v>198818539.43591094</v>
      </c>
      <c r="AI78" s="86">
        <v>9467549.4969481416</v>
      </c>
      <c r="AJ78" s="86">
        <v>19</v>
      </c>
      <c r="AK78" s="86">
        <v>198818539.43591094</v>
      </c>
      <c r="AL78" s="46"/>
      <c r="AM78" s="99"/>
      <c r="AN78" s="46"/>
      <c r="AO78" s="46"/>
      <c r="AP78" s="46"/>
      <c r="BW78" s="46"/>
    </row>
    <row r="79" spans="1:81" x14ac:dyDescent="0.2">
      <c r="A79" s="139"/>
      <c r="B79" s="14" t="s">
        <v>38</v>
      </c>
      <c r="C79" s="14" t="s">
        <v>197</v>
      </c>
      <c r="D79" s="11" t="s">
        <v>229</v>
      </c>
      <c r="E79" s="19">
        <v>-399986045.32585025</v>
      </c>
      <c r="F79" s="17">
        <v>0</v>
      </c>
      <c r="G79" s="154">
        <v>0</v>
      </c>
      <c r="H79" s="17">
        <v>0</v>
      </c>
      <c r="I79" s="17">
        <v>0</v>
      </c>
      <c r="J79" s="17">
        <v>-5230464.3155964492</v>
      </c>
      <c r="K79" s="17">
        <v>-157098725.62049329</v>
      </c>
      <c r="L79" s="17">
        <v>-391359910.73066056</v>
      </c>
      <c r="M79" s="17">
        <v>-207561085.1806232</v>
      </c>
      <c r="N79" s="17">
        <v>-10786640.798146004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478662832.52022207</v>
      </c>
      <c r="AI79" s="86">
        <v>15440736.53291039</v>
      </c>
      <c r="AJ79" s="86">
        <v>19</v>
      </c>
      <c r="AK79" s="86">
        <v>478662832.52022207</v>
      </c>
      <c r="AL79" s="46"/>
      <c r="AM79" s="99"/>
      <c r="AN79" s="46"/>
      <c r="AO79" s="46"/>
      <c r="AP79" s="46"/>
      <c r="BW79" s="46"/>
    </row>
    <row r="80" spans="1:81" x14ac:dyDescent="0.2">
      <c r="A80" s="139"/>
      <c r="B80" s="14" t="s">
        <v>38</v>
      </c>
      <c r="C80" s="14" t="s">
        <v>198</v>
      </c>
      <c r="D80" s="11" t="s">
        <v>229</v>
      </c>
      <c r="E80" s="19">
        <v>-88048651.887365058</v>
      </c>
      <c r="F80" s="17">
        <v>0</v>
      </c>
      <c r="G80" s="154">
        <v>0</v>
      </c>
      <c r="H80" s="17">
        <v>0</v>
      </c>
      <c r="I80" s="17">
        <v>0</v>
      </c>
      <c r="J80" s="17">
        <v>-924566.83522436186</v>
      </c>
      <c r="K80" s="17">
        <v>-27769670.683272149</v>
      </c>
      <c r="L80" s="17">
        <v>-93645906.564820156</v>
      </c>
      <c r="M80" s="17">
        <v>-39408229.414951563</v>
      </c>
      <c r="N80" s="17">
        <v>-1906708.4189267778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85918918.006527394</v>
      </c>
      <c r="AI80" s="86">
        <v>4091377.0479298756</v>
      </c>
      <c r="AJ80" s="86">
        <v>19</v>
      </c>
      <c r="AK80" s="86">
        <v>85918918.006527394</v>
      </c>
      <c r="AL80" s="46"/>
      <c r="AM80" s="99"/>
      <c r="AN80" s="46"/>
      <c r="AO80" s="46"/>
      <c r="AP80" s="46"/>
      <c r="BW80" s="46"/>
    </row>
    <row r="81" spans="1:75" x14ac:dyDescent="0.2">
      <c r="A81" s="139"/>
      <c r="B81" s="14" t="s">
        <v>38</v>
      </c>
      <c r="C81" s="14" t="s">
        <v>199</v>
      </c>
      <c r="D81" s="11" t="s">
        <v>229</v>
      </c>
      <c r="E81" s="19">
        <v>-30588884.60691765</v>
      </c>
      <c r="F81" s="17">
        <v>0</v>
      </c>
      <c r="G81" s="154">
        <v>0</v>
      </c>
      <c r="H81" s="17">
        <v>-29022807.51498127</v>
      </c>
      <c r="I81" s="17">
        <v>-24039392.485018726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>
        <v>0</v>
      </c>
      <c r="S81" s="17">
        <v>0</v>
      </c>
      <c r="T81" s="17">
        <v>0</v>
      </c>
      <c r="U81" s="17">
        <v>0</v>
      </c>
      <c r="V81" s="17">
        <v>0</v>
      </c>
      <c r="W81" s="17">
        <v>0</v>
      </c>
      <c r="X81" s="17">
        <v>0</v>
      </c>
      <c r="Y81" s="17">
        <v>0</v>
      </c>
      <c r="Z81" s="17">
        <v>0</v>
      </c>
      <c r="AA81" s="17">
        <v>0</v>
      </c>
      <c r="AB81" s="17">
        <v>0</v>
      </c>
      <c r="AC81" s="17">
        <v>0</v>
      </c>
      <c r="AD81" s="17">
        <v>0</v>
      </c>
      <c r="AE81" s="17">
        <v>0</v>
      </c>
      <c r="AF81" s="17">
        <v>0</v>
      </c>
      <c r="AG81" s="17">
        <v>53062200</v>
      </c>
      <c r="AI81" s="86">
        <v>0</v>
      </c>
      <c r="AJ81" s="86">
        <v>19</v>
      </c>
      <c r="AK81" s="86">
        <v>53062200</v>
      </c>
      <c r="AL81" s="46"/>
      <c r="AM81" s="99"/>
      <c r="AN81" s="46"/>
      <c r="AO81" s="46"/>
      <c r="AP81" s="46"/>
      <c r="BW81" s="46"/>
    </row>
    <row r="82" spans="1:75" x14ac:dyDescent="0.2">
      <c r="A82" s="139"/>
      <c r="B82" s="14" t="s">
        <v>38</v>
      </c>
      <c r="C82" s="14" t="s">
        <v>200</v>
      </c>
      <c r="D82" s="11" t="s">
        <v>229</v>
      </c>
      <c r="E82" s="19">
        <v>-7698389.5474788053</v>
      </c>
      <c r="F82" s="17">
        <v>0</v>
      </c>
      <c r="G82" s="154">
        <v>0</v>
      </c>
      <c r="H82" s="17">
        <v>0</v>
      </c>
      <c r="I82" s="17">
        <v>-7567201.8140589576</v>
      </c>
      <c r="J82" s="17">
        <v>-4884798.1859410433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>
        <v>0</v>
      </c>
      <c r="S82" s="17">
        <v>0</v>
      </c>
      <c r="T82" s="17">
        <v>0</v>
      </c>
      <c r="U82" s="17">
        <v>0</v>
      </c>
      <c r="V82" s="17">
        <v>0</v>
      </c>
      <c r="W82" s="17">
        <v>0</v>
      </c>
      <c r="X82" s="17">
        <v>0</v>
      </c>
      <c r="Y82" s="17">
        <v>0</v>
      </c>
      <c r="Z82" s="17">
        <v>0</v>
      </c>
      <c r="AA82" s="17">
        <v>0</v>
      </c>
      <c r="AB82" s="17">
        <v>0</v>
      </c>
      <c r="AC82" s="17">
        <v>0</v>
      </c>
      <c r="AD82" s="17">
        <v>0</v>
      </c>
      <c r="AE82" s="17">
        <v>0</v>
      </c>
      <c r="AF82" s="17">
        <v>0</v>
      </c>
      <c r="AG82" s="17">
        <v>7720240</v>
      </c>
      <c r="AI82" s="86">
        <v>249040</v>
      </c>
      <c r="AJ82" s="86">
        <v>19</v>
      </c>
      <c r="AK82" s="86">
        <v>7720240</v>
      </c>
      <c r="AL82" s="46"/>
      <c r="AM82" s="99"/>
      <c r="AN82" s="46"/>
      <c r="AO82" s="46"/>
      <c r="AP82" s="46"/>
      <c r="BW82" s="46"/>
    </row>
    <row r="83" spans="1:75" x14ac:dyDescent="0.2">
      <c r="A83" s="139"/>
      <c r="B83" s="14" t="s">
        <v>38</v>
      </c>
      <c r="C83" s="14" t="s">
        <v>201</v>
      </c>
      <c r="D83" s="11" t="s">
        <v>229</v>
      </c>
      <c r="E83" s="19">
        <v>-25497669.331575461</v>
      </c>
      <c r="F83" s="17">
        <v>-367600.00000000006</v>
      </c>
      <c r="G83" s="154">
        <v>-6249200.0000000019</v>
      </c>
      <c r="H83" s="17">
        <v>-20953200.000000004</v>
      </c>
      <c r="I83" s="17">
        <v>-8822400.0000000019</v>
      </c>
      <c r="J83" s="17">
        <v>-367600.00000000006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>
        <v>0</v>
      </c>
      <c r="S83" s="17">
        <v>0</v>
      </c>
      <c r="T83" s="17">
        <v>0</v>
      </c>
      <c r="U83" s="17">
        <v>0</v>
      </c>
      <c r="V83" s="17">
        <v>0</v>
      </c>
      <c r="W83" s="17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7">
        <v>0</v>
      </c>
      <c r="AD83" s="17">
        <v>0</v>
      </c>
      <c r="AE83" s="17">
        <v>0</v>
      </c>
      <c r="AF83" s="17">
        <v>0</v>
      </c>
      <c r="AG83" s="17">
        <v>19299000.000000004</v>
      </c>
      <c r="AI83" s="86">
        <v>919000.00000000023</v>
      </c>
      <c r="AJ83" s="86">
        <v>19</v>
      </c>
      <c r="AK83" s="86">
        <v>19299000.000000004</v>
      </c>
      <c r="AL83" s="46"/>
      <c r="AM83" s="99"/>
      <c r="AN83" s="46"/>
      <c r="AO83" s="46"/>
      <c r="AP83" s="46"/>
      <c r="BW83" s="46"/>
    </row>
    <row r="84" spans="1:75" x14ac:dyDescent="0.2">
      <c r="A84" s="139"/>
      <c r="B84" s="14" t="s">
        <v>38</v>
      </c>
      <c r="C84" s="14" t="s">
        <v>202</v>
      </c>
      <c r="D84" s="11" t="s">
        <v>229</v>
      </c>
      <c r="E84" s="19">
        <v>-176546701.71738097</v>
      </c>
      <c r="F84" s="17">
        <v>-2621000.0000000005</v>
      </c>
      <c r="G84" s="154">
        <v>-52420000.000000007</v>
      </c>
      <c r="H84" s="17">
        <v>-133671000.00000001</v>
      </c>
      <c r="I84" s="17">
        <v>-70767000.000000015</v>
      </c>
      <c r="J84" s="17">
        <v>-2621000.0000000005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0</v>
      </c>
      <c r="R84" s="17">
        <v>0</v>
      </c>
      <c r="S84" s="17">
        <v>0</v>
      </c>
      <c r="T84" s="17">
        <v>0</v>
      </c>
      <c r="U84" s="17">
        <v>0</v>
      </c>
      <c r="V84" s="17">
        <v>0</v>
      </c>
      <c r="W84" s="17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7">
        <v>0</v>
      </c>
      <c r="AD84" s="17">
        <v>0</v>
      </c>
      <c r="AE84" s="17">
        <v>0</v>
      </c>
      <c r="AF84" s="17">
        <v>0</v>
      </c>
      <c r="AG84" s="17">
        <v>162502000.00000006</v>
      </c>
      <c r="AI84" s="86">
        <v>5242000.0000000009</v>
      </c>
      <c r="AJ84" s="86">
        <v>19</v>
      </c>
      <c r="AK84" s="86">
        <v>162502000.00000006</v>
      </c>
      <c r="AL84" s="46"/>
      <c r="AM84" s="99"/>
      <c r="AN84" s="46"/>
      <c r="AO84" s="46"/>
      <c r="AP84" s="46"/>
      <c r="BW84" s="46"/>
    </row>
    <row r="85" spans="1:75" x14ac:dyDescent="0.2">
      <c r="A85" s="139"/>
      <c r="B85" s="14" t="s">
        <v>38</v>
      </c>
      <c r="C85" s="14" t="s">
        <v>203</v>
      </c>
      <c r="D85" s="11" t="s">
        <v>229</v>
      </c>
      <c r="E85" s="19">
        <v>0</v>
      </c>
      <c r="F85" s="17">
        <v>0</v>
      </c>
      <c r="G85" s="154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>
        <v>0</v>
      </c>
      <c r="S85" s="17">
        <v>0</v>
      </c>
      <c r="T85" s="17">
        <v>0</v>
      </c>
      <c r="U85" s="17">
        <v>0</v>
      </c>
      <c r="V85" s="17">
        <v>0</v>
      </c>
      <c r="W85" s="17">
        <v>0</v>
      </c>
      <c r="X85" s="17">
        <v>0</v>
      </c>
      <c r="Y85" s="17">
        <v>0</v>
      </c>
      <c r="Z85" s="17">
        <v>0</v>
      </c>
      <c r="AA85" s="17">
        <v>0</v>
      </c>
      <c r="AB85" s="17">
        <v>0</v>
      </c>
      <c r="AC85" s="17">
        <v>0</v>
      </c>
      <c r="AD85" s="17">
        <v>0</v>
      </c>
      <c r="AE85" s="17">
        <v>0</v>
      </c>
      <c r="AF85" s="17">
        <v>0</v>
      </c>
      <c r="AG85" s="17">
        <v>0</v>
      </c>
      <c r="AI85" s="86">
        <v>0</v>
      </c>
      <c r="AJ85" s="86">
        <v>19</v>
      </c>
      <c r="AK85" s="86">
        <v>0</v>
      </c>
      <c r="AL85" s="46"/>
      <c r="AM85" s="99"/>
      <c r="AN85" s="46"/>
      <c r="AO85" s="46"/>
      <c r="AP85" s="46"/>
      <c r="BW85" s="46"/>
    </row>
    <row r="86" spans="1:75" x14ac:dyDescent="0.2">
      <c r="A86" s="139"/>
      <c r="B86" s="14" t="s">
        <v>38</v>
      </c>
      <c r="C86" s="14" t="s">
        <v>204</v>
      </c>
      <c r="D86" s="11" t="s">
        <v>229</v>
      </c>
      <c r="E86" s="19">
        <v>-10582293.794432379</v>
      </c>
      <c r="F86" s="17">
        <v>-8696636.0137386378</v>
      </c>
      <c r="G86" s="154">
        <v>-7203363.9862613659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>
        <v>0</v>
      </c>
      <c r="S86" s="17">
        <v>0</v>
      </c>
      <c r="T86" s="17">
        <v>0</v>
      </c>
      <c r="U86" s="17">
        <v>0</v>
      </c>
      <c r="V86" s="17">
        <v>0</v>
      </c>
      <c r="W86" s="17">
        <v>0</v>
      </c>
      <c r="X86" s="17">
        <v>0</v>
      </c>
      <c r="Y86" s="17">
        <v>0</v>
      </c>
      <c r="Z86" s="17">
        <v>0</v>
      </c>
      <c r="AA86" s="17">
        <v>0</v>
      </c>
      <c r="AB86" s="17">
        <v>0</v>
      </c>
      <c r="AC86" s="17">
        <v>0</v>
      </c>
      <c r="AD86" s="17">
        <v>0</v>
      </c>
      <c r="AE86" s="17">
        <v>0</v>
      </c>
      <c r="AF86" s="17">
        <v>0</v>
      </c>
      <c r="AG86" s="17">
        <v>15900000.000000004</v>
      </c>
      <c r="AI86" s="86">
        <v>0</v>
      </c>
      <c r="AJ86" s="86">
        <v>19</v>
      </c>
      <c r="AK86" s="86">
        <v>15900000.000000004</v>
      </c>
      <c r="AL86" s="46"/>
      <c r="AM86" s="99"/>
      <c r="AN86" s="46"/>
      <c r="AO86" s="46"/>
      <c r="AP86" s="46"/>
      <c r="BW86" s="46"/>
    </row>
    <row r="87" spans="1:75" x14ac:dyDescent="0.2">
      <c r="A87" s="139"/>
      <c r="B87" s="14" t="s">
        <v>38</v>
      </c>
      <c r="C87" s="14" t="s">
        <v>205</v>
      </c>
      <c r="D87" s="11" t="s">
        <v>229</v>
      </c>
      <c r="E87" s="19">
        <v>0</v>
      </c>
      <c r="F87" s="17">
        <v>0</v>
      </c>
      <c r="G87" s="154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0</v>
      </c>
      <c r="T87" s="17">
        <v>0</v>
      </c>
      <c r="U87" s="17">
        <v>0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0</v>
      </c>
      <c r="AI87" s="86">
        <v>0</v>
      </c>
      <c r="AJ87" s="86">
        <v>19</v>
      </c>
      <c r="AK87" s="86">
        <v>0</v>
      </c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  <c r="BP87" s="46"/>
      <c r="BQ87" s="46"/>
      <c r="BR87" s="46"/>
      <c r="BS87" s="46"/>
      <c r="BT87" s="46"/>
      <c r="BU87" s="46"/>
      <c r="BW87" s="46"/>
    </row>
    <row r="88" spans="1:75" x14ac:dyDescent="0.2">
      <c r="A88" s="139"/>
      <c r="B88" s="14"/>
      <c r="C88" s="14"/>
      <c r="D88" s="11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I88" s="86"/>
      <c r="AJ88" s="86"/>
      <c r="AK88" s="8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W88" s="46"/>
    </row>
    <row r="89" spans="1:75" x14ac:dyDescent="0.2">
      <c r="A89" s="139"/>
      <c r="B89" s="14" t="s">
        <v>121</v>
      </c>
      <c r="C89" s="14" t="s">
        <v>187</v>
      </c>
      <c r="D89" s="11" t="s">
        <v>229</v>
      </c>
      <c r="E89" s="19">
        <v>-36550137.617050067</v>
      </c>
      <c r="F89" s="17">
        <v>-22833651.909097739</v>
      </c>
      <c r="G89" s="154">
        <v>-20032627.8932731</v>
      </c>
      <c r="H89" s="17">
        <v>-3797808.4782067318</v>
      </c>
      <c r="I89" s="17">
        <v>-3145698.724818978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>
        <v>0</v>
      </c>
      <c r="S89" s="17">
        <v>0</v>
      </c>
      <c r="T89" s="17">
        <v>0</v>
      </c>
      <c r="U89" s="17">
        <v>0</v>
      </c>
      <c r="V89" s="17">
        <v>0</v>
      </c>
      <c r="W89" s="17">
        <v>0</v>
      </c>
      <c r="X89" s="17">
        <v>0</v>
      </c>
      <c r="Y89" s="17">
        <v>0</v>
      </c>
      <c r="Z89" s="17">
        <v>0</v>
      </c>
      <c r="AA89" s="17">
        <v>0</v>
      </c>
      <c r="AB89" s="17">
        <v>0</v>
      </c>
      <c r="AC89" s="17">
        <v>0</v>
      </c>
      <c r="AD89" s="17">
        <v>0</v>
      </c>
      <c r="AE89" s="17">
        <v>0</v>
      </c>
      <c r="AF89" s="17">
        <v>0</v>
      </c>
      <c r="AG89" s="17">
        <v>30694566.300000004</v>
      </c>
      <c r="AI89" s="86">
        <v>990147.30000000016</v>
      </c>
      <c r="AJ89" s="86">
        <v>19</v>
      </c>
      <c r="AK89" s="86">
        <v>30694566.300000004</v>
      </c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W89" s="46"/>
    </row>
    <row r="90" spans="1:75" x14ac:dyDescent="0.2">
      <c r="A90" s="139"/>
      <c r="B90" s="14" t="s">
        <v>121</v>
      </c>
      <c r="C90" s="14" t="s">
        <v>188</v>
      </c>
      <c r="D90" s="11" t="s">
        <v>229</v>
      </c>
      <c r="E90" s="19">
        <v>-190613517.44587961</v>
      </c>
      <c r="F90" s="17">
        <v>0</v>
      </c>
      <c r="G90" s="154">
        <v>0</v>
      </c>
      <c r="H90" s="17">
        <v>0</v>
      </c>
      <c r="I90" s="17">
        <v>0</v>
      </c>
      <c r="J90" s="17">
        <v>-2001563.1449004642</v>
      </c>
      <c r="K90" s="17">
        <v>-60117611.045579344</v>
      </c>
      <c r="L90" s="17">
        <v>-202730822.81331384</v>
      </c>
      <c r="M90" s="17">
        <v>-85313529.101017699</v>
      </c>
      <c r="N90" s="17">
        <v>-4127767.8951886264</v>
      </c>
      <c r="O90" s="17">
        <v>0</v>
      </c>
      <c r="P90" s="17">
        <v>0</v>
      </c>
      <c r="Q90" s="17">
        <v>0</v>
      </c>
      <c r="R90" s="17">
        <v>0</v>
      </c>
      <c r="S90" s="17">
        <v>0</v>
      </c>
      <c r="T90" s="17">
        <v>0</v>
      </c>
      <c r="U90" s="17">
        <v>0</v>
      </c>
      <c r="V90" s="17">
        <v>0</v>
      </c>
      <c r="W90" s="17">
        <v>0</v>
      </c>
      <c r="X90" s="17">
        <v>0</v>
      </c>
      <c r="Y90" s="17">
        <v>0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186002929.34999999</v>
      </c>
      <c r="AI90" s="86">
        <v>8857282.3499999996</v>
      </c>
      <c r="AJ90" s="86">
        <v>19</v>
      </c>
      <c r="AK90" s="86">
        <v>186002929.34999999</v>
      </c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W90" s="46"/>
    </row>
    <row r="91" spans="1:75" x14ac:dyDescent="0.2">
      <c r="A91" s="139"/>
      <c r="B91" s="14" t="s">
        <v>121</v>
      </c>
      <c r="C91" s="14" t="s">
        <v>189</v>
      </c>
      <c r="D91" s="11" t="s">
        <v>229</v>
      </c>
      <c r="E91" s="19">
        <v>-430357634.45411557</v>
      </c>
      <c r="F91" s="17">
        <v>0</v>
      </c>
      <c r="G91" s="154">
        <v>0</v>
      </c>
      <c r="H91" s="17">
        <v>0</v>
      </c>
      <c r="I91" s="17">
        <v>0</v>
      </c>
      <c r="J91" s="17">
        <v>-5627621.9539683955</v>
      </c>
      <c r="K91" s="17">
        <v>-169027486.64322531</v>
      </c>
      <c r="L91" s="17">
        <v>-421076503.46904743</v>
      </c>
      <c r="M91" s="17">
        <v>-223321535.00578454</v>
      </c>
      <c r="N91" s="17">
        <v>-11605687.927974217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7">
        <v>0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515008477.69999993</v>
      </c>
      <c r="AI91" s="86">
        <v>16613176.699999997</v>
      </c>
      <c r="AJ91" s="86">
        <v>19</v>
      </c>
      <c r="AK91" s="86">
        <v>515008477.69999993</v>
      </c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W91" s="46"/>
    </row>
    <row r="92" spans="1:75" x14ac:dyDescent="0.2">
      <c r="A92" s="139"/>
      <c r="B92" s="14" t="s">
        <v>121</v>
      </c>
      <c r="C92" s="14" t="s">
        <v>190</v>
      </c>
      <c r="D92" s="11" t="s">
        <v>229</v>
      </c>
      <c r="E92" s="19">
        <v>-129941788.95213424</v>
      </c>
      <c r="F92" s="17">
        <v>0</v>
      </c>
      <c r="G92" s="154">
        <v>-163350000</v>
      </c>
      <c r="H92" s="17">
        <v>-18150000.000000004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>
        <v>0</v>
      </c>
      <c r="S92" s="17">
        <v>0</v>
      </c>
      <c r="T92" s="17">
        <v>0</v>
      </c>
      <c r="U92" s="17">
        <v>0</v>
      </c>
      <c r="V92" s="17">
        <v>0</v>
      </c>
      <c r="W92" s="17">
        <v>0</v>
      </c>
      <c r="X92" s="17">
        <v>0</v>
      </c>
      <c r="Y92" s="17">
        <v>0</v>
      </c>
      <c r="Z92" s="17">
        <v>0</v>
      </c>
      <c r="AA92" s="17">
        <v>0</v>
      </c>
      <c r="AB92" s="17">
        <v>0</v>
      </c>
      <c r="AC92" s="17">
        <v>0</v>
      </c>
      <c r="AD92" s="17">
        <v>0</v>
      </c>
      <c r="AE92" s="17">
        <v>0</v>
      </c>
      <c r="AF92" s="17">
        <v>0</v>
      </c>
      <c r="AG92" s="17">
        <v>112530000</v>
      </c>
      <c r="AI92" s="86">
        <v>3630000</v>
      </c>
      <c r="AJ92" s="86">
        <v>19</v>
      </c>
      <c r="AK92" s="86">
        <v>112530000</v>
      </c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W92" s="46"/>
    </row>
    <row r="93" spans="1:75" x14ac:dyDescent="0.2">
      <c r="A93" s="139"/>
      <c r="B93" s="14" t="s">
        <v>121</v>
      </c>
      <c r="C93" s="14" t="s">
        <v>191</v>
      </c>
      <c r="D93" s="11" t="s">
        <v>229</v>
      </c>
      <c r="E93" s="19">
        <v>-98508277.76649119</v>
      </c>
      <c r="F93" s="17">
        <v>0</v>
      </c>
      <c r="G93" s="154">
        <v>0</v>
      </c>
      <c r="H93" s="17">
        <v>0</v>
      </c>
      <c r="I93" s="17">
        <v>0</v>
      </c>
      <c r="J93" s="17">
        <v>-1034399.5582632733</v>
      </c>
      <c r="K93" s="17">
        <v>-31068532.845354211</v>
      </c>
      <c r="L93" s="17">
        <v>-104770451.08405519</v>
      </c>
      <c r="M93" s="17">
        <v>-44089679.129439659</v>
      </c>
      <c r="N93" s="17">
        <v>-2133213.3828876866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96125544.899999991</v>
      </c>
      <c r="AI93" s="86">
        <v>4577406.9000000004</v>
      </c>
      <c r="AJ93" s="86">
        <v>19</v>
      </c>
      <c r="AK93" s="86">
        <v>96125544.899999991</v>
      </c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W93" s="46"/>
    </row>
    <row r="94" spans="1:75" x14ac:dyDescent="0.2">
      <c r="A94" s="139"/>
      <c r="B94" s="14" t="s">
        <v>121</v>
      </c>
      <c r="C94" s="14" t="s">
        <v>192</v>
      </c>
      <c r="D94" s="11" t="s">
        <v>229</v>
      </c>
      <c r="E94" s="19">
        <v>-41415934.633743502</v>
      </c>
      <c r="F94" s="17">
        <v>0</v>
      </c>
      <c r="G94" s="154">
        <v>0</v>
      </c>
      <c r="H94" s="17">
        <v>-39295538.70219744</v>
      </c>
      <c r="I94" s="17">
        <v>-32548225.297802556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71843764</v>
      </c>
      <c r="AI94" s="86">
        <v>0</v>
      </c>
      <c r="AJ94" s="86">
        <v>19</v>
      </c>
      <c r="AK94" s="86">
        <v>71843764</v>
      </c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W94" s="46"/>
    </row>
    <row r="95" spans="1:75" x14ac:dyDescent="0.2">
      <c r="A95" s="139"/>
      <c r="B95" s="14" t="s">
        <v>121</v>
      </c>
      <c r="C95" s="14" t="s">
        <v>194</v>
      </c>
      <c r="D95" s="11" t="s">
        <v>229</v>
      </c>
      <c r="E95" s="19">
        <v>-46418639.856616586</v>
      </c>
      <c r="F95" s="17">
        <v>0</v>
      </c>
      <c r="G95" s="154">
        <v>0</v>
      </c>
      <c r="H95" s="17">
        <v>0</v>
      </c>
      <c r="I95" s="17">
        <v>-73227867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>
        <v>0</v>
      </c>
      <c r="S95" s="17">
        <v>0</v>
      </c>
      <c r="T95" s="17">
        <v>0</v>
      </c>
      <c r="U95" s="17">
        <v>0</v>
      </c>
      <c r="V95" s="17">
        <v>0</v>
      </c>
      <c r="W95" s="17">
        <v>0</v>
      </c>
      <c r="X95" s="17">
        <v>0</v>
      </c>
      <c r="Y95" s="17">
        <v>0</v>
      </c>
      <c r="Z95" s="17">
        <v>0</v>
      </c>
      <c r="AA95" s="17">
        <v>0</v>
      </c>
      <c r="AB95" s="17">
        <v>0</v>
      </c>
      <c r="AC95" s="17">
        <v>0</v>
      </c>
      <c r="AD95" s="17">
        <v>0</v>
      </c>
      <c r="AE95" s="17">
        <v>0</v>
      </c>
      <c r="AF95" s="17">
        <v>0</v>
      </c>
      <c r="AG95" s="17">
        <v>45401277.539999999</v>
      </c>
      <c r="AI95" s="86">
        <v>1464557.34</v>
      </c>
      <c r="AJ95" s="86">
        <v>19</v>
      </c>
      <c r="AK95" s="86">
        <v>45401277.539999999</v>
      </c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W95" s="46"/>
    </row>
    <row r="96" spans="1:75" x14ac:dyDescent="0.2">
      <c r="A96" s="139"/>
      <c r="B96" s="14" t="s">
        <v>121</v>
      </c>
      <c r="C96" s="14" t="s">
        <v>195</v>
      </c>
      <c r="D96" s="11" t="s">
        <v>229</v>
      </c>
      <c r="E96" s="19">
        <v>-44456176.767019622</v>
      </c>
      <c r="F96" s="17">
        <v>-27772723.91</v>
      </c>
      <c r="G96" s="154">
        <v>-24365819</v>
      </c>
      <c r="H96" s="17">
        <v>-4619300</v>
      </c>
      <c r="I96" s="17">
        <v>-3826134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7">
        <v>0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37334006.18</v>
      </c>
      <c r="AI96" s="86">
        <v>1204322.78</v>
      </c>
      <c r="AJ96" s="86">
        <v>19</v>
      </c>
      <c r="AK96" s="86">
        <v>37334006.18</v>
      </c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W96" s="46"/>
    </row>
    <row r="97" spans="1:75" x14ac:dyDescent="0.2">
      <c r="A97" s="139"/>
      <c r="B97" s="14" t="s">
        <v>121</v>
      </c>
      <c r="C97" s="14" t="s">
        <v>196</v>
      </c>
      <c r="D97" s="11" t="s">
        <v>229</v>
      </c>
      <c r="E97" s="19">
        <v>-203746797.34326524</v>
      </c>
      <c r="F97" s="17">
        <v>0</v>
      </c>
      <c r="G97" s="154">
        <v>0</v>
      </c>
      <c r="H97" s="17">
        <v>0</v>
      </c>
      <c r="I97" s="17">
        <v>0</v>
      </c>
      <c r="J97" s="17">
        <v>-2139471</v>
      </c>
      <c r="K97" s="17">
        <v>-64259717</v>
      </c>
      <c r="L97" s="17">
        <v>-216698986</v>
      </c>
      <c r="M97" s="17">
        <v>-91191635</v>
      </c>
      <c r="N97" s="17">
        <v>-4412171</v>
      </c>
      <c r="O97" s="17">
        <v>0</v>
      </c>
      <c r="P97" s="17">
        <v>0</v>
      </c>
      <c r="Q97" s="17">
        <v>0</v>
      </c>
      <c r="R97" s="17">
        <v>0</v>
      </c>
      <c r="S97" s="17">
        <v>0</v>
      </c>
      <c r="T97" s="17">
        <v>0</v>
      </c>
      <c r="U97" s="17">
        <v>0</v>
      </c>
      <c r="V97" s="17">
        <v>0</v>
      </c>
      <c r="W97" s="17">
        <v>0</v>
      </c>
      <c r="X97" s="17">
        <v>0</v>
      </c>
      <c r="Y97" s="17">
        <v>0</v>
      </c>
      <c r="Z97" s="17">
        <v>0</v>
      </c>
      <c r="AA97" s="17">
        <v>0</v>
      </c>
      <c r="AB97" s="17">
        <v>0</v>
      </c>
      <c r="AC97" s="17">
        <v>0</v>
      </c>
      <c r="AD97" s="17">
        <v>0</v>
      </c>
      <c r="AE97" s="17">
        <v>0</v>
      </c>
      <c r="AF97" s="17">
        <v>0</v>
      </c>
      <c r="AG97" s="17">
        <v>198818539.5</v>
      </c>
      <c r="AI97" s="86">
        <v>9467549.5</v>
      </c>
      <c r="AJ97" s="86">
        <v>19</v>
      </c>
      <c r="AK97" s="86">
        <v>198818539.5</v>
      </c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W97" s="46"/>
    </row>
    <row r="98" spans="1:75" x14ac:dyDescent="0.2">
      <c r="A98" s="139"/>
      <c r="B98" s="14" t="s">
        <v>121</v>
      </c>
      <c r="C98" s="14" t="s">
        <v>197</v>
      </c>
      <c r="D98" s="11" t="s">
        <v>229</v>
      </c>
      <c r="E98" s="19">
        <v>-399986045.3202861</v>
      </c>
      <c r="F98" s="17">
        <v>0</v>
      </c>
      <c r="G98" s="154">
        <v>0</v>
      </c>
      <c r="H98" s="17">
        <v>0</v>
      </c>
      <c r="I98" s="17">
        <v>0</v>
      </c>
      <c r="J98" s="17">
        <v>-5230464.4091990488</v>
      </c>
      <c r="K98" s="17">
        <v>-157098725.15781125</v>
      </c>
      <c r="L98" s="17">
        <v>-391359910.9817605</v>
      </c>
      <c r="M98" s="17">
        <v>-207561085.55114987</v>
      </c>
      <c r="N98" s="17">
        <v>-10786640.545598732</v>
      </c>
      <c r="O98" s="17">
        <v>0</v>
      </c>
      <c r="P98" s="17">
        <v>0</v>
      </c>
      <c r="Q98" s="17">
        <v>0</v>
      </c>
      <c r="R98" s="17">
        <v>0</v>
      </c>
      <c r="S98" s="17">
        <v>0</v>
      </c>
      <c r="T98" s="17">
        <v>0</v>
      </c>
      <c r="U98" s="17">
        <v>0</v>
      </c>
      <c r="V98" s="17">
        <v>0</v>
      </c>
      <c r="W98" s="17">
        <v>0</v>
      </c>
      <c r="X98" s="17">
        <v>0</v>
      </c>
      <c r="Y98" s="17">
        <v>0</v>
      </c>
      <c r="Z98" s="17">
        <v>0</v>
      </c>
      <c r="AA98" s="17">
        <v>0</v>
      </c>
      <c r="AB98" s="17">
        <v>0</v>
      </c>
      <c r="AC98" s="17">
        <v>0</v>
      </c>
      <c r="AD98" s="17">
        <v>0</v>
      </c>
      <c r="AE98" s="17">
        <v>0</v>
      </c>
      <c r="AF98" s="17">
        <v>0</v>
      </c>
      <c r="AG98" s="17">
        <v>478662832.52022201</v>
      </c>
      <c r="AI98" s="86">
        <v>15440736.532910388</v>
      </c>
      <c r="AJ98" s="86">
        <v>19</v>
      </c>
      <c r="AK98" s="86">
        <v>478662832.52022201</v>
      </c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  <c r="BQ98" s="46"/>
      <c r="BR98" s="46"/>
      <c r="BS98" s="46"/>
      <c r="BT98" s="46"/>
      <c r="BU98" s="46"/>
      <c r="BW98" s="46"/>
    </row>
    <row r="99" spans="1:75" x14ac:dyDescent="0.2">
      <c r="A99" s="139"/>
      <c r="B99" s="14" t="s">
        <v>121</v>
      </c>
      <c r="C99" s="14" t="s">
        <v>198</v>
      </c>
      <c r="D99" s="11" t="s">
        <v>229</v>
      </c>
      <c r="E99" s="19">
        <v>-88048651.997419953</v>
      </c>
      <c r="F99" s="17">
        <v>0</v>
      </c>
      <c r="G99" s="154">
        <v>0</v>
      </c>
      <c r="H99" s="17">
        <v>0</v>
      </c>
      <c r="I99" s="17">
        <v>0</v>
      </c>
      <c r="J99" s="17">
        <v>-924567</v>
      </c>
      <c r="K99" s="17">
        <v>-27769671</v>
      </c>
      <c r="L99" s="17">
        <v>-93645907</v>
      </c>
      <c r="M99" s="17">
        <v>-39408229</v>
      </c>
      <c r="N99" s="17">
        <v>-1906708</v>
      </c>
      <c r="O99" s="17">
        <v>0</v>
      </c>
      <c r="P99" s="17">
        <v>0</v>
      </c>
      <c r="Q99" s="17">
        <v>0</v>
      </c>
      <c r="R99" s="17">
        <v>0</v>
      </c>
      <c r="S99" s="17">
        <v>0</v>
      </c>
      <c r="T99" s="17">
        <v>0</v>
      </c>
      <c r="U99" s="17">
        <v>0</v>
      </c>
      <c r="V99" s="17">
        <v>0</v>
      </c>
      <c r="W99" s="17">
        <v>0</v>
      </c>
      <c r="X99" s="17">
        <v>0</v>
      </c>
      <c r="Y99" s="17">
        <v>0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85918918.049999997</v>
      </c>
      <c r="AI99" s="86">
        <v>4091377.05</v>
      </c>
      <c r="AJ99" s="86">
        <v>19</v>
      </c>
      <c r="AK99" s="86">
        <v>85918918.049999997</v>
      </c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W99" s="46"/>
    </row>
    <row r="100" spans="1:75" x14ac:dyDescent="0.2">
      <c r="A100" s="139"/>
      <c r="B100" s="14" t="s">
        <v>121</v>
      </c>
      <c r="C100" s="14" t="s">
        <v>199</v>
      </c>
      <c r="D100" s="11" t="s">
        <v>229</v>
      </c>
      <c r="E100" s="19">
        <v>-30588884.627328403</v>
      </c>
      <c r="F100" s="17">
        <v>0</v>
      </c>
      <c r="G100" s="154">
        <v>0</v>
      </c>
      <c r="H100" s="17">
        <v>-29022808</v>
      </c>
      <c r="I100" s="17">
        <v>-24039392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53062200</v>
      </c>
      <c r="AI100" s="86">
        <v>0</v>
      </c>
      <c r="AJ100" s="86">
        <v>19</v>
      </c>
      <c r="AK100" s="86">
        <v>53062200</v>
      </c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  <c r="BQ100" s="46"/>
      <c r="BR100" s="46"/>
      <c r="BS100" s="46"/>
      <c r="BT100" s="46"/>
      <c r="BU100" s="46"/>
      <c r="BW100" s="46"/>
    </row>
    <row r="101" spans="1:75" x14ac:dyDescent="0.2">
      <c r="A101" s="139"/>
      <c r="B101" s="14" t="s">
        <v>121</v>
      </c>
      <c r="C101" s="14" t="s">
        <v>200</v>
      </c>
      <c r="D101" s="11" t="s">
        <v>229</v>
      </c>
      <c r="E101" s="19">
        <v>-7698389.5548957158</v>
      </c>
      <c r="F101" s="17">
        <v>0</v>
      </c>
      <c r="G101" s="154">
        <v>0</v>
      </c>
      <c r="H101" s="17">
        <v>0</v>
      </c>
      <c r="I101" s="17">
        <v>-7567202</v>
      </c>
      <c r="J101" s="17">
        <v>-4884798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0</v>
      </c>
      <c r="R101" s="17">
        <v>0</v>
      </c>
      <c r="S101" s="17">
        <v>0</v>
      </c>
      <c r="T101" s="17">
        <v>0</v>
      </c>
      <c r="U101" s="17">
        <v>0</v>
      </c>
      <c r="V101" s="17">
        <v>0</v>
      </c>
      <c r="W101" s="17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7">
        <v>0</v>
      </c>
      <c r="AD101" s="17">
        <v>0</v>
      </c>
      <c r="AE101" s="17">
        <v>0</v>
      </c>
      <c r="AF101" s="17">
        <v>0</v>
      </c>
      <c r="AG101" s="17">
        <v>7720240</v>
      </c>
      <c r="AI101" s="86">
        <v>249040</v>
      </c>
      <c r="AJ101" s="86">
        <v>19</v>
      </c>
      <c r="AK101" s="86">
        <v>7720240</v>
      </c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  <c r="BS101" s="46"/>
      <c r="BT101" s="46"/>
      <c r="BU101" s="46"/>
      <c r="BW101" s="46"/>
    </row>
    <row r="102" spans="1:75" x14ac:dyDescent="0.2">
      <c r="A102" s="139"/>
      <c r="B102" s="14" t="s">
        <v>121</v>
      </c>
      <c r="C102" s="14" t="s">
        <v>201</v>
      </c>
      <c r="D102" s="11" t="s">
        <v>229</v>
      </c>
      <c r="E102" s="19">
        <v>-25497669.331575457</v>
      </c>
      <c r="F102" s="17">
        <v>-367600</v>
      </c>
      <c r="G102" s="154">
        <v>-6249200</v>
      </c>
      <c r="H102" s="17">
        <v>-20953200</v>
      </c>
      <c r="I102" s="17">
        <v>-8822400</v>
      </c>
      <c r="J102" s="17">
        <v>-367600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0</v>
      </c>
      <c r="R102" s="17">
        <v>0</v>
      </c>
      <c r="S102" s="17">
        <v>0</v>
      </c>
      <c r="T102" s="17">
        <v>0</v>
      </c>
      <c r="U102" s="17">
        <v>0</v>
      </c>
      <c r="V102" s="17">
        <v>0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19299000</v>
      </c>
      <c r="AI102" s="86">
        <v>919000</v>
      </c>
      <c r="AJ102" s="86">
        <v>19</v>
      </c>
      <c r="AK102" s="86">
        <v>19299000</v>
      </c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  <c r="BW102" s="46"/>
    </row>
    <row r="103" spans="1:75" x14ac:dyDescent="0.2">
      <c r="A103" s="139"/>
      <c r="B103" s="14" t="s">
        <v>121</v>
      </c>
      <c r="C103" s="14" t="s">
        <v>202</v>
      </c>
      <c r="D103" s="11" t="s">
        <v>229</v>
      </c>
      <c r="E103" s="19">
        <v>-176546701.71738094</v>
      </c>
      <c r="F103" s="17">
        <v>-2621000</v>
      </c>
      <c r="G103" s="154">
        <v>-52420000</v>
      </c>
      <c r="H103" s="17">
        <v>-133671000</v>
      </c>
      <c r="I103" s="17">
        <v>-70767000</v>
      </c>
      <c r="J103" s="17">
        <v>-2621000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7">
        <v>0</v>
      </c>
      <c r="X103" s="17">
        <v>0</v>
      </c>
      <c r="Y103" s="17">
        <v>0</v>
      </c>
      <c r="Z103" s="17">
        <v>0</v>
      </c>
      <c r="AA103" s="17">
        <v>0</v>
      </c>
      <c r="AB103" s="17">
        <v>0</v>
      </c>
      <c r="AC103" s="17">
        <v>0</v>
      </c>
      <c r="AD103" s="17">
        <v>0</v>
      </c>
      <c r="AE103" s="17">
        <v>0</v>
      </c>
      <c r="AF103" s="17">
        <v>0</v>
      </c>
      <c r="AG103" s="17">
        <v>162502000</v>
      </c>
      <c r="AI103" s="86">
        <v>5242000</v>
      </c>
      <c r="AJ103" s="86">
        <v>19</v>
      </c>
      <c r="AK103" s="86">
        <v>162502000</v>
      </c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W103" s="46"/>
    </row>
    <row r="104" spans="1:75" x14ac:dyDescent="0.2">
      <c r="A104" s="139"/>
      <c r="B104" s="14" t="s">
        <v>121</v>
      </c>
      <c r="C104" s="14" t="s">
        <v>203</v>
      </c>
      <c r="D104" s="11" t="s">
        <v>229</v>
      </c>
      <c r="E104" s="19">
        <v>0</v>
      </c>
      <c r="F104" s="17">
        <v>0</v>
      </c>
      <c r="G104" s="154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>
        <v>0</v>
      </c>
      <c r="S104" s="17">
        <v>0</v>
      </c>
      <c r="T104" s="17">
        <v>0</v>
      </c>
      <c r="U104" s="17">
        <v>0</v>
      </c>
      <c r="V104" s="17">
        <v>0</v>
      </c>
      <c r="W104" s="17">
        <v>0</v>
      </c>
      <c r="X104" s="17">
        <v>0</v>
      </c>
      <c r="Y104" s="17">
        <v>0</v>
      </c>
      <c r="Z104" s="17">
        <v>0</v>
      </c>
      <c r="AA104" s="17">
        <v>0</v>
      </c>
      <c r="AB104" s="17">
        <v>0</v>
      </c>
      <c r="AC104" s="17">
        <v>0</v>
      </c>
      <c r="AD104" s="17">
        <v>0</v>
      </c>
      <c r="AE104" s="17">
        <v>0</v>
      </c>
      <c r="AF104" s="17">
        <v>0</v>
      </c>
      <c r="AG104" s="17">
        <v>0</v>
      </c>
      <c r="AI104" s="86">
        <v>0</v>
      </c>
      <c r="AJ104" s="86">
        <v>19</v>
      </c>
      <c r="AK104" s="86">
        <v>0</v>
      </c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  <c r="BQ104" s="46"/>
      <c r="BR104" s="46"/>
      <c r="BS104" s="46"/>
      <c r="BT104" s="46"/>
      <c r="BU104" s="46"/>
      <c r="BW104" s="46"/>
    </row>
    <row r="105" spans="1:75" x14ac:dyDescent="0.2">
      <c r="A105" s="139"/>
      <c r="B105" s="14" t="s">
        <v>121</v>
      </c>
      <c r="C105" s="14" t="s">
        <v>204</v>
      </c>
      <c r="D105" s="11" t="s">
        <v>229</v>
      </c>
      <c r="E105" s="19">
        <v>-10582293.793788876</v>
      </c>
      <c r="F105" s="17">
        <v>-8696636</v>
      </c>
      <c r="G105" s="154">
        <v>-7203364</v>
      </c>
      <c r="H105" s="17">
        <v>0</v>
      </c>
      <c r="I105" s="17">
        <v>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0</v>
      </c>
      <c r="R105" s="17">
        <v>0</v>
      </c>
      <c r="S105" s="17">
        <v>0</v>
      </c>
      <c r="T105" s="17">
        <v>0</v>
      </c>
      <c r="U105" s="17">
        <v>0</v>
      </c>
      <c r="V105" s="17">
        <v>0</v>
      </c>
      <c r="W105" s="17">
        <v>0</v>
      </c>
      <c r="X105" s="17">
        <v>0</v>
      </c>
      <c r="Y105" s="17">
        <v>0</v>
      </c>
      <c r="Z105" s="17">
        <v>0</v>
      </c>
      <c r="AA105" s="17">
        <v>0</v>
      </c>
      <c r="AB105" s="17">
        <v>0</v>
      </c>
      <c r="AC105" s="17">
        <v>0</v>
      </c>
      <c r="AD105" s="17">
        <v>0</v>
      </c>
      <c r="AE105" s="17">
        <v>0</v>
      </c>
      <c r="AF105" s="17">
        <v>0</v>
      </c>
      <c r="AG105" s="17">
        <v>15900000</v>
      </c>
      <c r="AI105" s="86">
        <v>0</v>
      </c>
      <c r="AJ105" s="86">
        <v>19</v>
      </c>
      <c r="AK105" s="86">
        <v>15900000</v>
      </c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  <c r="BW105" s="46"/>
    </row>
    <row r="106" spans="1:75" x14ac:dyDescent="0.2">
      <c r="A106" s="139"/>
      <c r="B106" s="14" t="s">
        <v>121</v>
      </c>
      <c r="C106" s="14" t="s">
        <v>205</v>
      </c>
      <c r="D106" s="11" t="s">
        <v>229</v>
      </c>
      <c r="E106" s="19">
        <v>0</v>
      </c>
      <c r="F106" s="17">
        <v>0</v>
      </c>
      <c r="G106" s="154">
        <v>0</v>
      </c>
      <c r="H106" s="17">
        <v>0</v>
      </c>
      <c r="I106" s="17">
        <v>0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7">
        <v>0</v>
      </c>
      <c r="X106" s="17">
        <v>0</v>
      </c>
      <c r="Y106" s="17">
        <v>0</v>
      </c>
      <c r="Z106" s="17">
        <v>0</v>
      </c>
      <c r="AA106" s="17">
        <v>0</v>
      </c>
      <c r="AB106" s="17">
        <v>0</v>
      </c>
      <c r="AC106" s="17">
        <v>0</v>
      </c>
      <c r="AD106" s="17">
        <v>0</v>
      </c>
      <c r="AE106" s="17">
        <v>0</v>
      </c>
      <c r="AF106" s="17">
        <v>0</v>
      </c>
      <c r="AG106" s="17">
        <v>0</v>
      </c>
      <c r="AI106" s="86">
        <v>0</v>
      </c>
      <c r="AJ106" s="86">
        <v>19</v>
      </c>
      <c r="AK106" s="86">
        <v>0</v>
      </c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  <c r="BQ106" s="46"/>
      <c r="BR106" s="46"/>
      <c r="BS106" s="46"/>
      <c r="BT106" s="46"/>
      <c r="BU106" s="46"/>
      <c r="BW106" s="46"/>
    </row>
    <row r="107" spans="1:75" x14ac:dyDescent="0.2">
      <c r="A107" s="139"/>
      <c r="B107" s="14"/>
      <c r="C107" s="14"/>
      <c r="D107" s="11"/>
      <c r="E107" s="19"/>
      <c r="F107" s="173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I107" s="86"/>
      <c r="AJ107" s="86"/>
      <c r="AK107" s="8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  <c r="BW107" s="46"/>
    </row>
    <row r="108" spans="1:75" x14ac:dyDescent="0.2">
      <c r="A108" s="139"/>
      <c r="B108" s="14" t="s">
        <v>27</v>
      </c>
      <c r="C108" s="14" t="s">
        <v>187</v>
      </c>
      <c r="D108" s="11" t="s">
        <v>229</v>
      </c>
      <c r="E108" s="19">
        <v>-36550137.948253982</v>
      </c>
      <c r="F108" s="173">
        <v>-22833652.116007909</v>
      </c>
      <c r="G108" s="17">
        <v>-20032628.074801419</v>
      </c>
      <c r="H108" s="17">
        <v>-3797808.5126210786</v>
      </c>
      <c r="I108" s="17">
        <v>-3145698.7533241455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0</v>
      </c>
      <c r="R108" s="17">
        <v>0</v>
      </c>
      <c r="S108" s="17">
        <v>0</v>
      </c>
      <c r="T108" s="17">
        <v>0</v>
      </c>
      <c r="U108" s="17">
        <v>0</v>
      </c>
      <c r="V108" s="17">
        <v>0</v>
      </c>
      <c r="W108" s="17">
        <v>0</v>
      </c>
      <c r="X108" s="17">
        <v>0</v>
      </c>
      <c r="Y108" s="17">
        <v>0</v>
      </c>
      <c r="Z108" s="17">
        <v>0</v>
      </c>
      <c r="AA108" s="17">
        <v>0</v>
      </c>
      <c r="AB108" s="17">
        <v>0</v>
      </c>
      <c r="AC108" s="17">
        <v>0</v>
      </c>
      <c r="AD108" s="17">
        <v>0</v>
      </c>
      <c r="AE108" s="17">
        <v>0</v>
      </c>
      <c r="AF108" s="17">
        <v>0</v>
      </c>
      <c r="AG108" s="17">
        <v>30694566.578142893</v>
      </c>
      <c r="AI108" s="86">
        <v>990147.30897235137</v>
      </c>
      <c r="AJ108" s="86">
        <v>19</v>
      </c>
      <c r="AK108" s="86">
        <v>30694566.578142893</v>
      </c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W108" s="46"/>
    </row>
    <row r="109" spans="1:75" x14ac:dyDescent="0.2">
      <c r="A109" s="139"/>
      <c r="B109" s="14" t="s">
        <v>27</v>
      </c>
      <c r="C109" s="14" t="s">
        <v>188</v>
      </c>
      <c r="D109" s="11" t="s">
        <v>229</v>
      </c>
      <c r="E109" s="19">
        <v>-190613517.46102577</v>
      </c>
      <c r="F109" s="173">
        <v>0</v>
      </c>
      <c r="G109" s="17">
        <v>0</v>
      </c>
      <c r="H109" s="17">
        <v>0</v>
      </c>
      <c r="I109" s="17">
        <v>0</v>
      </c>
      <c r="J109" s="17">
        <v>-2001563.1450595085</v>
      </c>
      <c r="K109" s="17">
        <v>-60117611.050356291</v>
      </c>
      <c r="L109" s="17">
        <v>-202730822.82942283</v>
      </c>
      <c r="M109" s="17">
        <v>-85313529.107796714</v>
      </c>
      <c r="N109" s="17">
        <v>-4127767.8955166186</v>
      </c>
      <c r="O109" s="17">
        <v>0</v>
      </c>
      <c r="P109" s="17">
        <v>0</v>
      </c>
      <c r="Q109" s="17">
        <v>0</v>
      </c>
      <c r="R109" s="17">
        <v>0</v>
      </c>
      <c r="S109" s="17">
        <v>0</v>
      </c>
      <c r="T109" s="17">
        <v>0</v>
      </c>
      <c r="U109" s="17">
        <v>0</v>
      </c>
      <c r="V109" s="17">
        <v>0</v>
      </c>
      <c r="W109" s="17">
        <v>0</v>
      </c>
      <c r="X109" s="17">
        <v>0</v>
      </c>
      <c r="Y109" s="17">
        <v>0</v>
      </c>
      <c r="Z109" s="17">
        <v>0</v>
      </c>
      <c r="AA109" s="17">
        <v>0</v>
      </c>
      <c r="AB109" s="17">
        <v>0</v>
      </c>
      <c r="AC109" s="17">
        <v>0</v>
      </c>
      <c r="AD109" s="17">
        <v>0</v>
      </c>
      <c r="AE109" s="17">
        <v>0</v>
      </c>
      <c r="AF109" s="17">
        <v>0</v>
      </c>
      <c r="AG109" s="17">
        <v>186002929.3647798</v>
      </c>
      <c r="AI109" s="86">
        <v>8857282.3507038001</v>
      </c>
      <c r="AJ109" s="86">
        <v>19</v>
      </c>
      <c r="AK109" s="86">
        <v>186002929.3647798</v>
      </c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W109" s="46"/>
    </row>
    <row r="110" spans="1:75" x14ac:dyDescent="0.2">
      <c r="A110" s="139"/>
      <c r="B110" s="14" t="s">
        <v>27</v>
      </c>
      <c r="C110" s="14" t="s">
        <v>189</v>
      </c>
      <c r="D110" s="11" t="s">
        <v>229</v>
      </c>
      <c r="E110" s="19">
        <v>-388866576.84731406</v>
      </c>
      <c r="F110" s="173">
        <v>0</v>
      </c>
      <c r="G110" s="17">
        <v>0</v>
      </c>
      <c r="H110" s="17">
        <v>0</v>
      </c>
      <c r="I110" s="17">
        <v>0</v>
      </c>
      <c r="J110" s="17">
        <v>-5085059.2851834437</v>
      </c>
      <c r="K110" s="17">
        <v>-152731437.44139647</v>
      </c>
      <c r="L110" s="17">
        <v>-380480245.69737881</v>
      </c>
      <c r="M110" s="17">
        <v>-201790961.52004275</v>
      </c>
      <c r="N110" s="17">
        <v>-10486776.0559984</v>
      </c>
      <c r="O110" s="17">
        <v>0</v>
      </c>
      <c r="P110" s="17">
        <v>0</v>
      </c>
      <c r="Q110" s="17">
        <v>0</v>
      </c>
      <c r="R110" s="17">
        <v>0</v>
      </c>
      <c r="S110" s="17">
        <v>0</v>
      </c>
      <c r="T110" s="17">
        <v>0</v>
      </c>
      <c r="U110" s="17">
        <v>0</v>
      </c>
      <c r="V110" s="17">
        <v>0</v>
      </c>
      <c r="W110" s="17">
        <v>0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0</v>
      </c>
      <c r="AG110" s="17">
        <v>465356177.60000002</v>
      </c>
      <c r="AI110" s="86">
        <v>15011489.6</v>
      </c>
      <c r="AJ110" s="86">
        <v>19</v>
      </c>
      <c r="AK110" s="86">
        <v>465356177.60000002</v>
      </c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  <c r="BP110" s="46"/>
      <c r="BQ110" s="46"/>
      <c r="BR110" s="46"/>
      <c r="BS110" s="46"/>
      <c r="BT110" s="46"/>
      <c r="BU110" s="46"/>
      <c r="BW110" s="46"/>
    </row>
    <row r="111" spans="1:75" x14ac:dyDescent="0.2">
      <c r="A111" s="139"/>
      <c r="B111" s="14" t="s">
        <v>27</v>
      </c>
      <c r="C111" s="14" t="s">
        <v>190</v>
      </c>
      <c r="D111" s="11" t="s">
        <v>229</v>
      </c>
      <c r="E111" s="19">
        <v>-129941788.95213421</v>
      </c>
      <c r="F111" s="173">
        <v>0</v>
      </c>
      <c r="G111" s="17">
        <v>-163349999.99999997</v>
      </c>
      <c r="H111" s="17">
        <v>-18150000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>
        <v>0</v>
      </c>
      <c r="P111" s="17">
        <v>0</v>
      </c>
      <c r="Q111" s="17">
        <v>0</v>
      </c>
      <c r="R111" s="17">
        <v>0</v>
      </c>
      <c r="S111" s="17">
        <v>0</v>
      </c>
      <c r="T111" s="17">
        <v>0</v>
      </c>
      <c r="U111" s="17">
        <v>0</v>
      </c>
      <c r="V111" s="17">
        <v>0</v>
      </c>
      <c r="W111" s="17">
        <v>0</v>
      </c>
      <c r="X111" s="17">
        <v>0</v>
      </c>
      <c r="Y111" s="17">
        <v>0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0</v>
      </c>
      <c r="AG111" s="17">
        <v>112529999.99999999</v>
      </c>
      <c r="AI111" s="86">
        <v>3629999.9999999995</v>
      </c>
      <c r="AJ111" s="86">
        <v>19</v>
      </c>
      <c r="AK111" s="86">
        <v>112529999.99999999</v>
      </c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  <c r="BW111" s="46"/>
    </row>
    <row r="112" spans="1:75" x14ac:dyDescent="0.2">
      <c r="A112" s="139"/>
      <c r="B112" s="14" t="s">
        <v>27</v>
      </c>
      <c r="C112" s="14" t="s">
        <v>191</v>
      </c>
      <c r="D112" s="11" t="s">
        <v>229</v>
      </c>
      <c r="E112" s="19">
        <v>-98508277.75763604</v>
      </c>
      <c r="F112" s="173">
        <v>0</v>
      </c>
      <c r="G112" s="17">
        <v>0</v>
      </c>
      <c r="H112" s="17">
        <v>0</v>
      </c>
      <c r="I112" s="17">
        <v>0</v>
      </c>
      <c r="J112" s="17">
        <v>-1034399.5581702887</v>
      </c>
      <c r="K112" s="17">
        <v>-31068532.84256139</v>
      </c>
      <c r="L112" s="17">
        <v>-104770451.07463713</v>
      </c>
      <c r="M112" s="17">
        <v>-44089679.125476338</v>
      </c>
      <c r="N112" s="17">
        <v>-2133213.3826959268</v>
      </c>
      <c r="O112" s="17">
        <v>0</v>
      </c>
      <c r="P112" s="17">
        <v>0</v>
      </c>
      <c r="Q112" s="17">
        <v>0</v>
      </c>
      <c r="R112" s="17">
        <v>0</v>
      </c>
      <c r="S112" s="17">
        <v>0</v>
      </c>
      <c r="T112" s="17">
        <v>0</v>
      </c>
      <c r="U112" s="17">
        <v>0</v>
      </c>
      <c r="V112" s="17">
        <v>0</v>
      </c>
      <c r="W112" s="17">
        <v>0</v>
      </c>
      <c r="X112" s="17">
        <v>0</v>
      </c>
      <c r="Y112" s="17">
        <v>0</v>
      </c>
      <c r="Z112" s="17">
        <v>0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0</v>
      </c>
      <c r="AG112" s="17">
        <v>96125544.891359046</v>
      </c>
      <c r="AI112" s="86">
        <v>4577406.8995885262</v>
      </c>
      <c r="AJ112" s="86">
        <v>19</v>
      </c>
      <c r="AK112" s="86">
        <v>96125544.891359046</v>
      </c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  <c r="BW112" s="46"/>
    </row>
    <row r="113" spans="1:75" x14ac:dyDescent="0.2">
      <c r="A113" s="139"/>
      <c r="B113" s="14" t="s">
        <v>27</v>
      </c>
      <c r="C113" s="14" t="s">
        <v>192</v>
      </c>
      <c r="D113" s="11" t="s">
        <v>229</v>
      </c>
      <c r="E113" s="19">
        <v>-37846136.855460651</v>
      </c>
      <c r="F113" s="173">
        <v>0</v>
      </c>
      <c r="G113" s="17">
        <v>0</v>
      </c>
      <c r="H113" s="17">
        <v>-35908505.957529098</v>
      </c>
      <c r="I113" s="17">
        <v>-29742769.296805304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7">
        <v>0</v>
      </c>
      <c r="X113" s="17">
        <v>0</v>
      </c>
      <c r="Y113" s="17">
        <v>0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0</v>
      </c>
      <c r="AG113" s="17">
        <v>65651275.254334405</v>
      </c>
      <c r="AI113" s="86">
        <v>0</v>
      </c>
      <c r="AJ113" s="86">
        <v>19</v>
      </c>
      <c r="AK113" s="86">
        <v>65651275.254334405</v>
      </c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  <c r="BW113" s="46"/>
    </row>
    <row r="114" spans="1:75" x14ac:dyDescent="0.2">
      <c r="A114" s="139"/>
      <c r="B114" s="14" t="s">
        <v>27</v>
      </c>
      <c r="C114" s="14" t="s">
        <v>194</v>
      </c>
      <c r="D114" s="11" t="s">
        <v>229</v>
      </c>
      <c r="E114" s="19">
        <v>-42140775.709642559</v>
      </c>
      <c r="F114" s="173">
        <v>0</v>
      </c>
      <c r="G114" s="17">
        <v>0</v>
      </c>
      <c r="H114" s="17">
        <v>0</v>
      </c>
      <c r="I114" s="17">
        <v>-66479309.356641352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0</v>
      </c>
      <c r="T114" s="17">
        <v>0</v>
      </c>
      <c r="U114" s="17">
        <v>0</v>
      </c>
      <c r="V114" s="17">
        <v>0</v>
      </c>
      <c r="W114" s="17">
        <v>0</v>
      </c>
      <c r="X114" s="17">
        <v>0</v>
      </c>
      <c r="Y114" s="17">
        <v>0</v>
      </c>
      <c r="Z114" s="17">
        <v>0</v>
      </c>
      <c r="AA114" s="17">
        <v>0</v>
      </c>
      <c r="AB114" s="17">
        <v>0</v>
      </c>
      <c r="AC114" s="17">
        <v>0</v>
      </c>
      <c r="AD114" s="17">
        <v>0</v>
      </c>
      <c r="AE114" s="17">
        <v>0</v>
      </c>
      <c r="AF114" s="17">
        <v>0</v>
      </c>
      <c r="AG114" s="17">
        <v>41217171.801117644</v>
      </c>
      <c r="AI114" s="86">
        <v>1329586.187132827</v>
      </c>
      <c r="AJ114" s="86">
        <v>19</v>
      </c>
      <c r="AK114" s="86">
        <v>41217171.801117644</v>
      </c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  <c r="BP114" s="46"/>
      <c r="BQ114" s="46"/>
      <c r="BR114" s="46"/>
      <c r="BS114" s="46"/>
      <c r="BT114" s="46"/>
      <c r="BU114" s="46"/>
      <c r="BW114" s="46"/>
    </row>
    <row r="115" spans="1:75" x14ac:dyDescent="0.2">
      <c r="A115" s="139"/>
      <c r="B115" s="14" t="s">
        <v>27</v>
      </c>
      <c r="C115" s="14" t="s">
        <v>195</v>
      </c>
      <c r="D115" s="11" t="s">
        <v>229</v>
      </c>
      <c r="E115" s="19">
        <v>-44456177.053385429</v>
      </c>
      <c r="F115" s="173">
        <v>-27772723.667466976</v>
      </c>
      <c r="G115" s="17">
        <v>-24365819.406723596</v>
      </c>
      <c r="H115" s="17">
        <v>-4619299.8748997161</v>
      </c>
      <c r="I115" s="17">
        <v>-3826134.416575369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>
        <v>0</v>
      </c>
      <c r="S115" s="17">
        <v>0</v>
      </c>
      <c r="T115" s="17">
        <v>0</v>
      </c>
      <c r="U115" s="17">
        <v>0</v>
      </c>
      <c r="V115" s="17">
        <v>0</v>
      </c>
      <c r="W115" s="17">
        <v>0</v>
      </c>
      <c r="X115" s="17">
        <v>0</v>
      </c>
      <c r="Y115" s="17">
        <v>0</v>
      </c>
      <c r="Z115" s="17">
        <v>0</v>
      </c>
      <c r="AA115" s="17">
        <v>0</v>
      </c>
      <c r="AB115" s="17">
        <v>0</v>
      </c>
      <c r="AC115" s="17">
        <v>0</v>
      </c>
      <c r="AD115" s="17">
        <v>0</v>
      </c>
      <c r="AE115" s="17">
        <v>0</v>
      </c>
      <c r="AF115" s="17">
        <v>0</v>
      </c>
      <c r="AG115" s="17">
        <v>37334006.462759003</v>
      </c>
      <c r="AI115" s="86">
        <v>1204322.7891212583</v>
      </c>
      <c r="AJ115" s="86">
        <v>19</v>
      </c>
      <c r="AK115" s="86">
        <v>37334006.462759003</v>
      </c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  <c r="BP115" s="46"/>
      <c r="BQ115" s="46"/>
      <c r="BR115" s="46"/>
      <c r="BS115" s="46"/>
      <c r="BT115" s="46"/>
      <c r="BU115" s="46"/>
      <c r="BW115" s="46"/>
    </row>
    <row r="116" spans="1:75" x14ac:dyDescent="0.2">
      <c r="A116" s="139"/>
      <c r="B116" s="14" t="s">
        <v>27</v>
      </c>
      <c r="C116" s="14" t="s">
        <v>196</v>
      </c>
      <c r="D116" s="11" t="s">
        <v>229</v>
      </c>
      <c r="E116" s="19">
        <v>-203746797.25618699</v>
      </c>
      <c r="F116" s="173">
        <v>0</v>
      </c>
      <c r="G116" s="17">
        <v>0</v>
      </c>
      <c r="H116" s="17">
        <v>0</v>
      </c>
      <c r="I116" s="17">
        <v>0</v>
      </c>
      <c r="J116" s="17">
        <v>-2139470.9344014912</v>
      </c>
      <c r="K116" s="17">
        <v>-64259717.114279278</v>
      </c>
      <c r="L116" s="17">
        <v>-216698985.50113091</v>
      </c>
      <c r="M116" s="17">
        <v>-91191635.041781291</v>
      </c>
      <c r="N116" s="17">
        <v>-4412171.2863327395</v>
      </c>
      <c r="O116" s="17">
        <v>0</v>
      </c>
      <c r="P116" s="17">
        <v>0</v>
      </c>
      <c r="Q116" s="17">
        <v>0</v>
      </c>
      <c r="R116" s="17">
        <v>0</v>
      </c>
      <c r="S116" s="17">
        <v>0</v>
      </c>
      <c r="T116" s="17">
        <v>0</v>
      </c>
      <c r="U116" s="17">
        <v>0</v>
      </c>
      <c r="V116" s="17">
        <v>0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198818539.435911</v>
      </c>
      <c r="AI116" s="86">
        <v>9467549.4969481416</v>
      </c>
      <c r="AJ116" s="86">
        <v>19</v>
      </c>
      <c r="AK116" s="86">
        <v>198818539.435911</v>
      </c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  <c r="BW116" s="46"/>
    </row>
    <row r="117" spans="1:75" x14ac:dyDescent="0.2">
      <c r="A117" s="139"/>
      <c r="B117" s="14" t="s">
        <v>27</v>
      </c>
      <c r="C117" s="14" t="s">
        <v>197</v>
      </c>
      <c r="D117" s="11" t="s">
        <v>229</v>
      </c>
      <c r="E117" s="19">
        <v>-399986045.32585025</v>
      </c>
      <c r="F117" s="173">
        <v>0</v>
      </c>
      <c r="G117" s="17">
        <v>0</v>
      </c>
      <c r="H117" s="17">
        <v>0</v>
      </c>
      <c r="I117" s="17">
        <v>0</v>
      </c>
      <c r="J117" s="17">
        <v>-5230464.3155964492</v>
      </c>
      <c r="K117" s="17">
        <v>-157098725.62049329</v>
      </c>
      <c r="L117" s="17">
        <v>-391359910.73066056</v>
      </c>
      <c r="M117" s="17">
        <v>-207561085.1806232</v>
      </c>
      <c r="N117" s="17">
        <v>-10786640.798146004</v>
      </c>
      <c r="O117" s="17">
        <v>0</v>
      </c>
      <c r="P117" s="17">
        <v>0</v>
      </c>
      <c r="Q117" s="17">
        <v>0</v>
      </c>
      <c r="R117" s="17">
        <v>0</v>
      </c>
      <c r="S117" s="17">
        <v>0</v>
      </c>
      <c r="T117" s="17">
        <v>0</v>
      </c>
      <c r="U117" s="17">
        <v>0</v>
      </c>
      <c r="V117" s="17">
        <v>0</v>
      </c>
      <c r="W117" s="17">
        <v>0</v>
      </c>
      <c r="X117" s="17">
        <v>0</v>
      </c>
      <c r="Y117" s="17">
        <v>0</v>
      </c>
      <c r="Z117" s="17">
        <v>0</v>
      </c>
      <c r="AA117" s="17">
        <v>0</v>
      </c>
      <c r="AB117" s="17">
        <v>0</v>
      </c>
      <c r="AC117" s="17">
        <v>0</v>
      </c>
      <c r="AD117" s="17">
        <v>0</v>
      </c>
      <c r="AE117" s="17">
        <v>0</v>
      </c>
      <c r="AF117" s="17">
        <v>0</v>
      </c>
      <c r="AG117" s="17">
        <v>478662832.52022207</v>
      </c>
      <c r="AI117" s="86">
        <v>15440736.53291039</v>
      </c>
      <c r="AJ117" s="86">
        <v>19</v>
      </c>
      <c r="AK117" s="86">
        <v>478662832.52022207</v>
      </c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  <c r="BW117" s="46"/>
    </row>
    <row r="118" spans="1:75" x14ac:dyDescent="0.2">
      <c r="A118" s="139"/>
      <c r="B118" s="14" t="s">
        <v>27</v>
      </c>
      <c r="C118" s="14" t="s">
        <v>198</v>
      </c>
      <c r="D118" s="11" t="s">
        <v>229</v>
      </c>
      <c r="E118" s="19">
        <v>-47697635.504667908</v>
      </c>
      <c r="F118" s="173">
        <v>0</v>
      </c>
      <c r="G118" s="17">
        <v>0</v>
      </c>
      <c r="H118" s="17">
        <v>0</v>
      </c>
      <c r="I118" s="17">
        <v>0</v>
      </c>
      <c r="J118" s="17">
        <v>-500855.50387131196</v>
      </c>
      <c r="K118" s="17">
        <v>-15043360.709597068</v>
      </c>
      <c r="L118" s="17">
        <v>-50729775.210492991</v>
      </c>
      <c r="M118" s="17">
        <v>-21348190.145185232</v>
      </c>
      <c r="N118" s="17">
        <v>-1032900.3480483921</v>
      </c>
      <c r="O118" s="17">
        <v>0</v>
      </c>
      <c r="P118" s="17">
        <v>0</v>
      </c>
      <c r="Q118" s="17">
        <v>0</v>
      </c>
      <c r="R118" s="17">
        <v>0</v>
      </c>
      <c r="S118" s="17">
        <v>0</v>
      </c>
      <c r="T118" s="17">
        <v>0</v>
      </c>
      <c r="U118" s="17">
        <v>0</v>
      </c>
      <c r="V118" s="17">
        <v>0</v>
      </c>
      <c r="W118" s="17">
        <v>0</v>
      </c>
      <c r="X118" s="17">
        <v>0</v>
      </c>
      <c r="Y118" s="17">
        <v>0</v>
      </c>
      <c r="Z118" s="17">
        <v>0</v>
      </c>
      <c r="AA118" s="17">
        <v>0</v>
      </c>
      <c r="AB118" s="17">
        <v>0</v>
      </c>
      <c r="AC118" s="17">
        <v>0</v>
      </c>
      <c r="AD118" s="17">
        <v>0</v>
      </c>
      <c r="AE118" s="17">
        <v>0</v>
      </c>
      <c r="AF118" s="17">
        <v>0</v>
      </c>
      <c r="AG118" s="17">
        <v>46543918.006527372</v>
      </c>
      <c r="AI118" s="86">
        <v>2216377.0479298746</v>
      </c>
      <c r="AJ118" s="86">
        <v>19</v>
      </c>
      <c r="AK118" s="86">
        <v>46543918.006527372</v>
      </c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  <c r="BW118" s="46"/>
    </row>
    <row r="119" spans="1:75" x14ac:dyDescent="0.2">
      <c r="A119" s="139"/>
      <c r="B119" s="14" t="s">
        <v>27</v>
      </c>
      <c r="C119" s="14" t="s">
        <v>199</v>
      </c>
      <c r="D119" s="11" t="s">
        <v>229</v>
      </c>
      <c r="E119" s="19">
        <v>-30588884.60691765</v>
      </c>
      <c r="F119" s="173">
        <v>0</v>
      </c>
      <c r="G119" s="17">
        <v>0</v>
      </c>
      <c r="H119" s="17">
        <v>-29022807.51498127</v>
      </c>
      <c r="I119" s="17">
        <v>-24039392.485018726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7">
        <v>0</v>
      </c>
      <c r="X119" s="17">
        <v>0</v>
      </c>
      <c r="Y119" s="17">
        <v>0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53062200</v>
      </c>
      <c r="AI119" s="86">
        <v>0</v>
      </c>
      <c r="AJ119" s="86">
        <v>19</v>
      </c>
      <c r="AK119" s="86">
        <v>53062200</v>
      </c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  <c r="BW119" s="46"/>
    </row>
    <row r="120" spans="1:75" x14ac:dyDescent="0.2">
      <c r="A120" s="139"/>
      <c r="B120" s="14" t="s">
        <v>27</v>
      </c>
      <c r="C120" s="14" t="s">
        <v>200</v>
      </c>
      <c r="D120" s="11" t="s">
        <v>229</v>
      </c>
      <c r="E120" s="19">
        <v>-7698389.5474788053</v>
      </c>
      <c r="F120" s="173">
        <v>0</v>
      </c>
      <c r="G120" s="17">
        <v>0</v>
      </c>
      <c r="H120" s="17">
        <v>0</v>
      </c>
      <c r="I120" s="17">
        <v>-7567201.8140589576</v>
      </c>
      <c r="J120" s="17">
        <v>-4884798.1859410433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0</v>
      </c>
      <c r="T120" s="17">
        <v>0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7720240</v>
      </c>
      <c r="AI120" s="86">
        <v>249040</v>
      </c>
      <c r="AJ120" s="86">
        <v>19</v>
      </c>
      <c r="AK120" s="86">
        <v>7720240</v>
      </c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  <c r="BN120" s="46"/>
      <c r="BO120" s="46"/>
      <c r="BP120" s="46"/>
      <c r="BQ120" s="46"/>
      <c r="BR120" s="46"/>
      <c r="BS120" s="46"/>
      <c r="BT120" s="46"/>
      <c r="BU120" s="46"/>
      <c r="BW120" s="46"/>
    </row>
    <row r="121" spans="1:75" x14ac:dyDescent="0.2">
      <c r="A121" s="139"/>
      <c r="B121" s="14" t="s">
        <v>27</v>
      </c>
      <c r="C121" s="14" t="s">
        <v>201</v>
      </c>
      <c r="D121" s="11" t="s">
        <v>229</v>
      </c>
      <c r="E121" s="19">
        <v>-25497669.331575461</v>
      </c>
      <c r="F121" s="173">
        <v>-367600.00000000006</v>
      </c>
      <c r="G121" s="17">
        <v>-6249200.0000000019</v>
      </c>
      <c r="H121" s="17">
        <v>-20953200.000000004</v>
      </c>
      <c r="I121" s="17">
        <v>-8822400.0000000019</v>
      </c>
      <c r="J121" s="17">
        <v>-367600.00000000006</v>
      </c>
      <c r="K121" s="17">
        <v>0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>
        <v>0</v>
      </c>
      <c r="S121" s="17">
        <v>0</v>
      </c>
      <c r="T121" s="17">
        <v>0</v>
      </c>
      <c r="U121" s="17">
        <v>0</v>
      </c>
      <c r="V121" s="17">
        <v>0</v>
      </c>
      <c r="W121" s="17">
        <v>0</v>
      </c>
      <c r="X121" s="17">
        <v>0</v>
      </c>
      <c r="Y121" s="17">
        <v>0</v>
      </c>
      <c r="Z121" s="17">
        <v>0</v>
      </c>
      <c r="AA121" s="17">
        <v>0</v>
      </c>
      <c r="AB121" s="17">
        <v>0</v>
      </c>
      <c r="AC121" s="17">
        <v>0</v>
      </c>
      <c r="AD121" s="17">
        <v>0</v>
      </c>
      <c r="AE121" s="17">
        <v>0</v>
      </c>
      <c r="AF121" s="17">
        <v>0</v>
      </c>
      <c r="AG121" s="17">
        <v>19299000.000000004</v>
      </c>
      <c r="AI121" s="86">
        <v>919000.00000000023</v>
      </c>
      <c r="AJ121" s="86">
        <v>19</v>
      </c>
      <c r="AK121" s="86">
        <v>19299000.000000004</v>
      </c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  <c r="BN121" s="46"/>
      <c r="BO121" s="46"/>
      <c r="BP121" s="46"/>
      <c r="BQ121" s="46"/>
      <c r="BR121" s="46"/>
      <c r="BS121" s="46"/>
      <c r="BT121" s="46"/>
      <c r="BU121" s="46"/>
      <c r="BW121" s="46"/>
    </row>
    <row r="122" spans="1:75" x14ac:dyDescent="0.2">
      <c r="A122" s="139"/>
      <c r="B122" s="14" t="s">
        <v>27</v>
      </c>
      <c r="C122" s="14" t="s">
        <v>202</v>
      </c>
      <c r="D122" s="11" t="s">
        <v>229</v>
      </c>
      <c r="E122" s="19">
        <v>-176546701.71738097</v>
      </c>
      <c r="F122" s="173">
        <v>-2621000.0000000005</v>
      </c>
      <c r="G122" s="17">
        <v>-52420000.000000007</v>
      </c>
      <c r="H122" s="17">
        <v>-133671000.00000001</v>
      </c>
      <c r="I122" s="17">
        <v>-70767000.000000015</v>
      </c>
      <c r="J122" s="17">
        <v>-2621000.0000000005</v>
      </c>
      <c r="K122" s="17">
        <v>0</v>
      </c>
      <c r="L122" s="17">
        <v>0</v>
      </c>
      <c r="M122" s="17">
        <v>0</v>
      </c>
      <c r="N122" s="17">
        <v>0</v>
      </c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>
        <v>0</v>
      </c>
      <c r="Z122" s="17">
        <v>0</v>
      </c>
      <c r="AA122" s="17">
        <v>0</v>
      </c>
      <c r="AB122" s="17">
        <v>0</v>
      </c>
      <c r="AC122" s="17">
        <v>0</v>
      </c>
      <c r="AD122" s="17">
        <v>0</v>
      </c>
      <c r="AE122" s="17">
        <v>0</v>
      </c>
      <c r="AF122" s="17">
        <v>0</v>
      </c>
      <c r="AG122" s="17">
        <v>162502000.00000006</v>
      </c>
      <c r="AI122" s="86">
        <v>5242000.0000000009</v>
      </c>
      <c r="AJ122" s="86">
        <v>19</v>
      </c>
      <c r="AK122" s="86">
        <v>162502000.00000006</v>
      </c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  <c r="BN122" s="46"/>
      <c r="BO122" s="46"/>
      <c r="BP122" s="46"/>
      <c r="BQ122" s="46"/>
      <c r="BR122" s="46"/>
      <c r="BS122" s="46"/>
      <c r="BT122" s="46"/>
      <c r="BU122" s="46"/>
      <c r="BW122" s="46"/>
    </row>
    <row r="123" spans="1:75" x14ac:dyDescent="0.2">
      <c r="A123" s="139"/>
      <c r="B123" s="14" t="s">
        <v>27</v>
      </c>
      <c r="C123" s="14" t="s">
        <v>203</v>
      </c>
      <c r="D123" s="11" t="s">
        <v>229</v>
      </c>
      <c r="E123" s="19">
        <v>0</v>
      </c>
      <c r="F123" s="173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>
        <v>0</v>
      </c>
      <c r="Z123" s="17">
        <v>0</v>
      </c>
      <c r="AA123" s="17">
        <v>0</v>
      </c>
      <c r="AB123" s="17">
        <v>0</v>
      </c>
      <c r="AC123" s="17">
        <v>0</v>
      </c>
      <c r="AD123" s="17">
        <v>0</v>
      </c>
      <c r="AE123" s="17">
        <v>0</v>
      </c>
      <c r="AF123" s="17">
        <v>0</v>
      </c>
      <c r="AG123" s="17">
        <v>0</v>
      </c>
      <c r="AI123" s="86">
        <v>0</v>
      </c>
      <c r="AJ123" s="86">
        <v>19</v>
      </c>
      <c r="AK123" s="86">
        <v>0</v>
      </c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  <c r="BS123" s="46"/>
      <c r="BT123" s="46"/>
      <c r="BU123" s="46"/>
      <c r="BW123" s="46"/>
    </row>
    <row r="124" spans="1:75" x14ac:dyDescent="0.2">
      <c r="A124" s="139"/>
      <c r="B124" s="14" t="s">
        <v>27</v>
      </c>
      <c r="C124" s="14" t="s">
        <v>204</v>
      </c>
      <c r="D124" s="11" t="s">
        <v>229</v>
      </c>
      <c r="E124" s="19">
        <v>-10582293.794432379</v>
      </c>
      <c r="F124" s="173">
        <v>-8696636.0137386378</v>
      </c>
      <c r="G124" s="17">
        <v>-7203363.9862613659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>
        <v>0</v>
      </c>
      <c r="S124" s="17">
        <v>0</v>
      </c>
      <c r="T124" s="17">
        <v>0</v>
      </c>
      <c r="U124" s="17">
        <v>0</v>
      </c>
      <c r="V124" s="17">
        <v>0</v>
      </c>
      <c r="W124" s="17">
        <v>0</v>
      </c>
      <c r="X124" s="17">
        <v>0</v>
      </c>
      <c r="Y124" s="17">
        <v>0</v>
      </c>
      <c r="Z124" s="17">
        <v>0</v>
      </c>
      <c r="AA124" s="17">
        <v>0</v>
      </c>
      <c r="AB124" s="17">
        <v>0</v>
      </c>
      <c r="AC124" s="17">
        <v>0</v>
      </c>
      <c r="AD124" s="17">
        <v>0</v>
      </c>
      <c r="AE124" s="17">
        <v>0</v>
      </c>
      <c r="AF124" s="17">
        <v>0</v>
      </c>
      <c r="AG124" s="17">
        <v>15900000.000000004</v>
      </c>
      <c r="AI124" s="86">
        <v>0</v>
      </c>
      <c r="AJ124" s="86">
        <v>19</v>
      </c>
      <c r="AK124" s="86">
        <v>15900000.000000004</v>
      </c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  <c r="BN124" s="46"/>
      <c r="BO124" s="46"/>
      <c r="BP124" s="46"/>
      <c r="BQ124" s="46"/>
      <c r="BR124" s="46"/>
      <c r="BS124" s="46"/>
      <c r="BT124" s="46"/>
      <c r="BU124" s="46"/>
      <c r="BW124" s="46"/>
    </row>
    <row r="125" spans="1:75" x14ac:dyDescent="0.2">
      <c r="A125" s="139"/>
      <c r="B125" s="14" t="s">
        <v>27</v>
      </c>
      <c r="C125" s="14" t="s">
        <v>205</v>
      </c>
      <c r="D125" s="11" t="s">
        <v>229</v>
      </c>
      <c r="E125" s="19">
        <v>0</v>
      </c>
      <c r="F125" s="173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7">
        <v>0</v>
      </c>
      <c r="Z125" s="17">
        <v>0</v>
      </c>
      <c r="AA125" s="17">
        <v>0</v>
      </c>
      <c r="AB125" s="17">
        <v>0</v>
      </c>
      <c r="AC125" s="17">
        <v>0</v>
      </c>
      <c r="AD125" s="17">
        <v>0</v>
      </c>
      <c r="AE125" s="17">
        <v>0</v>
      </c>
      <c r="AF125" s="17">
        <v>0</v>
      </c>
      <c r="AG125" s="17">
        <v>0</v>
      </c>
      <c r="AI125" s="86">
        <v>0</v>
      </c>
      <c r="AJ125" s="86">
        <v>19</v>
      </c>
      <c r="AK125" s="86">
        <v>0</v>
      </c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  <c r="BN125" s="46"/>
      <c r="BO125" s="46"/>
      <c r="BP125" s="46"/>
      <c r="BQ125" s="46"/>
      <c r="BR125" s="46"/>
      <c r="BS125" s="46"/>
      <c r="BT125" s="46"/>
      <c r="BU125" s="46"/>
      <c r="BW125" s="46"/>
    </row>
    <row r="126" spans="1:75" x14ac:dyDescent="0.2">
      <c r="A126" s="139"/>
      <c r="B126" s="14"/>
      <c r="C126" s="14"/>
      <c r="D126" s="11"/>
      <c r="E126" s="19"/>
      <c r="F126" s="173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I126" s="86"/>
      <c r="AJ126" s="86"/>
      <c r="AK126" s="8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  <c r="BN126" s="46"/>
      <c r="BO126" s="46"/>
      <c r="BP126" s="46"/>
      <c r="BQ126" s="46"/>
      <c r="BR126" s="46"/>
      <c r="BS126" s="46"/>
      <c r="BT126" s="46"/>
      <c r="BU126" s="46"/>
      <c r="BW126" s="46"/>
    </row>
    <row r="127" spans="1:75" collapsed="1" x14ac:dyDescent="0.2">
      <c r="D127" s="9"/>
      <c r="E127" s="99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</row>
    <row r="128" spans="1:75" ht="15.75" x14ac:dyDescent="0.25">
      <c r="B128" s="18" t="s">
        <v>130</v>
      </c>
      <c r="C128" s="25"/>
      <c r="D128" s="10"/>
      <c r="E128" s="3"/>
      <c r="F128" s="175"/>
      <c r="G128" s="175"/>
      <c r="H128" s="175"/>
      <c r="I128" s="175"/>
      <c r="J128" s="175"/>
      <c r="K128" s="175"/>
      <c r="L128" s="175"/>
      <c r="M128" s="175"/>
      <c r="N128" s="175"/>
      <c r="O128" s="175"/>
      <c r="P128" s="175"/>
      <c r="Q128" s="175"/>
      <c r="R128" s="175"/>
      <c r="S128" s="175"/>
      <c r="T128" s="175"/>
      <c r="U128" s="175"/>
      <c r="V128" s="175"/>
      <c r="W128" s="175"/>
      <c r="X128" s="175"/>
      <c r="Y128" s="175"/>
      <c r="Z128" s="175"/>
      <c r="AA128" s="175"/>
      <c r="AB128" s="175"/>
      <c r="AC128" s="175"/>
      <c r="AD128" s="175"/>
      <c r="AE128" s="175"/>
      <c r="AF128" s="175"/>
      <c r="AG128" s="175"/>
      <c r="AH128" s="46"/>
    </row>
    <row r="129" spans="1:77" ht="15.75" x14ac:dyDescent="0.25">
      <c r="B129" s="5" t="s">
        <v>114</v>
      </c>
      <c r="C129" s="8"/>
      <c r="D129" s="6" t="s">
        <v>239</v>
      </c>
      <c r="E129" s="6" t="s">
        <v>241</v>
      </c>
      <c r="F129" s="5">
        <v>2023</v>
      </c>
      <c r="G129" s="5">
        <v>2024</v>
      </c>
      <c r="H129" s="5">
        <v>2025</v>
      </c>
      <c r="I129" s="5">
        <v>2026</v>
      </c>
      <c r="J129" s="5">
        <v>2027</v>
      </c>
      <c r="K129" s="5">
        <v>2028</v>
      </c>
      <c r="L129" s="5">
        <v>2029</v>
      </c>
      <c r="M129" s="5">
        <v>2030</v>
      </c>
      <c r="N129" s="5">
        <v>2031</v>
      </c>
      <c r="O129" s="5">
        <v>2032</v>
      </c>
      <c r="P129" s="5">
        <v>2033</v>
      </c>
      <c r="Q129" s="5">
        <v>2034</v>
      </c>
      <c r="R129" s="5">
        <v>2035</v>
      </c>
      <c r="S129" s="5">
        <v>2036</v>
      </c>
      <c r="T129" s="5">
        <v>2037</v>
      </c>
      <c r="U129" s="5">
        <v>2038</v>
      </c>
      <c r="V129" s="5">
        <v>2039</v>
      </c>
      <c r="W129" s="5">
        <v>2040</v>
      </c>
      <c r="X129" s="5">
        <v>2041</v>
      </c>
      <c r="Y129" s="5">
        <v>2042</v>
      </c>
      <c r="Z129" s="5">
        <v>2043</v>
      </c>
      <c r="AA129" s="5">
        <v>2044</v>
      </c>
      <c r="AB129" s="5">
        <v>2045</v>
      </c>
      <c r="AC129" s="5">
        <v>2046</v>
      </c>
      <c r="AD129" s="5">
        <v>2047</v>
      </c>
      <c r="AE129" s="5">
        <v>2048</v>
      </c>
      <c r="AF129" s="5">
        <v>2049</v>
      </c>
      <c r="AG129" s="5">
        <v>2050</v>
      </c>
    </row>
    <row r="130" spans="1:77" x14ac:dyDescent="0.2">
      <c r="A130" s="139"/>
      <c r="B130" s="14" t="s">
        <v>37</v>
      </c>
      <c r="C130" s="52" t="s">
        <v>119</v>
      </c>
      <c r="D130" s="11" t="s">
        <v>229</v>
      </c>
      <c r="E130" s="19">
        <v>-1911618822.0520399</v>
      </c>
      <c r="F130" s="17">
        <v>-62291611.797213517</v>
      </c>
      <c r="G130" s="17">
        <v>-273621011.46778631</v>
      </c>
      <c r="H130" s="17">
        <v>-246122621.86003119</v>
      </c>
      <c r="I130" s="17">
        <v>-214389906.12242389</v>
      </c>
      <c r="J130" s="17">
        <v>-24288922.259576585</v>
      </c>
      <c r="K130" s="17">
        <v>-493045694.75235885</v>
      </c>
      <c r="L130" s="17">
        <v>-1389686322.3980501</v>
      </c>
      <c r="M130" s="17">
        <v>-669355119.39067185</v>
      </c>
      <c r="N130" s="17">
        <v>-33853277.837616466</v>
      </c>
      <c r="O130" s="17">
        <v>0</v>
      </c>
      <c r="P130" s="17">
        <v>0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17">
        <v>0</v>
      </c>
      <c r="Z130" s="17">
        <v>0</v>
      </c>
      <c r="AA130" s="17">
        <v>0</v>
      </c>
      <c r="AB130" s="17">
        <v>0</v>
      </c>
      <c r="AC130" s="17">
        <v>0</v>
      </c>
      <c r="AD130" s="17">
        <v>0</v>
      </c>
      <c r="AE130" s="17">
        <v>0</v>
      </c>
      <c r="AF130" s="17">
        <v>0</v>
      </c>
      <c r="AG130" s="17">
        <v>2056795401.9151535</v>
      </c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  <c r="BN130" s="46"/>
      <c r="BO130" s="46"/>
      <c r="BP130" s="46"/>
      <c r="BQ130" s="46"/>
      <c r="BR130" s="46"/>
      <c r="BS130" s="46"/>
      <c r="BT130" s="46"/>
      <c r="BU130" s="46"/>
      <c r="BY130" s="46"/>
    </row>
    <row r="131" spans="1:77" x14ac:dyDescent="0.2">
      <c r="A131" s="139"/>
      <c r="B131" s="14" t="s">
        <v>38</v>
      </c>
      <c r="C131" s="52" t="s">
        <v>120</v>
      </c>
      <c r="D131" s="11" t="s">
        <v>229</v>
      </c>
      <c r="E131" s="19">
        <v>-1960957541.2466035</v>
      </c>
      <c r="F131" s="17">
        <v>-62291611.590303354</v>
      </c>
      <c r="G131" s="17">
        <v>-273621011.28625804</v>
      </c>
      <c r="H131" s="17">
        <v>-249509654.57028517</v>
      </c>
      <c r="I131" s="17">
        <v>-223943919.73827463</v>
      </c>
      <c r="J131" s="17">
        <v>-24831484.928295478</v>
      </c>
      <c r="K131" s="17">
        <v>-509341743.95220351</v>
      </c>
      <c r="L131" s="17">
        <v>-1430282580.163028</v>
      </c>
      <c r="M131" s="17">
        <v>-690885692.87359786</v>
      </c>
      <c r="N131" s="17">
        <v>-34972189.709456049</v>
      </c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>
        <v>0</v>
      </c>
      <c r="Z131" s="17">
        <v>0</v>
      </c>
      <c r="AA131" s="17">
        <v>0</v>
      </c>
      <c r="AB131" s="17">
        <v>0</v>
      </c>
      <c r="AC131" s="17">
        <v>0</v>
      </c>
      <c r="AD131" s="17">
        <v>0</v>
      </c>
      <c r="AE131" s="17">
        <v>0</v>
      </c>
      <c r="AF131" s="17">
        <v>0</v>
      </c>
      <c r="AG131" s="17">
        <v>2116824296.2154193</v>
      </c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  <c r="BP131" s="46"/>
      <c r="BQ131" s="46"/>
      <c r="BR131" s="46"/>
      <c r="BS131" s="46"/>
      <c r="BT131" s="46"/>
      <c r="BU131" s="46"/>
      <c r="BY131" s="46"/>
    </row>
    <row r="132" spans="1:77" x14ac:dyDescent="0.2">
      <c r="A132" s="139"/>
      <c r="B132" s="14" t="s">
        <v>121</v>
      </c>
      <c r="C132" s="52" t="s">
        <v>122</v>
      </c>
      <c r="D132" s="11" t="s">
        <v>229</v>
      </c>
      <c r="E132" s="19">
        <v>-1960957541.1789911</v>
      </c>
      <c r="F132" s="17">
        <v>-62291611.819097742</v>
      </c>
      <c r="G132" s="17">
        <v>-273621010.89327312</v>
      </c>
      <c r="H132" s="17">
        <v>-249509655.18040419</v>
      </c>
      <c r="I132" s="17">
        <v>-223943919.02262154</v>
      </c>
      <c r="J132" s="17">
        <v>-24831485.066331182</v>
      </c>
      <c r="K132" s="17">
        <v>-509341743.69197011</v>
      </c>
      <c r="L132" s="17">
        <v>-1430282581.348177</v>
      </c>
      <c r="M132" s="17">
        <v>-690885692.78739178</v>
      </c>
      <c r="N132" s="17">
        <v>-34972188.751649261</v>
      </c>
      <c r="O132" s="17">
        <v>0</v>
      </c>
      <c r="P132" s="17">
        <v>0</v>
      </c>
      <c r="Q132" s="17">
        <v>0</v>
      </c>
      <c r="R132" s="17">
        <v>0</v>
      </c>
      <c r="S132" s="17">
        <v>0</v>
      </c>
      <c r="T132" s="17">
        <v>0</v>
      </c>
      <c r="U132" s="17">
        <v>0</v>
      </c>
      <c r="V132" s="17">
        <v>0</v>
      </c>
      <c r="W132" s="17">
        <v>0</v>
      </c>
      <c r="X132" s="17">
        <v>0</v>
      </c>
      <c r="Y132" s="17">
        <v>0</v>
      </c>
      <c r="Z132" s="17">
        <v>0</v>
      </c>
      <c r="AA132" s="17">
        <v>0</v>
      </c>
      <c r="AB132" s="17">
        <v>0</v>
      </c>
      <c r="AC132" s="17">
        <v>0</v>
      </c>
      <c r="AD132" s="17">
        <v>0</v>
      </c>
      <c r="AE132" s="17">
        <v>0</v>
      </c>
      <c r="AF132" s="17">
        <v>0</v>
      </c>
      <c r="AG132" s="17">
        <v>2116824296.0402217</v>
      </c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  <c r="BN132" s="46"/>
      <c r="BO132" s="46"/>
      <c r="BP132" s="46"/>
      <c r="BQ132" s="46"/>
      <c r="BR132" s="46"/>
      <c r="BS132" s="46"/>
      <c r="BT132" s="46"/>
      <c r="BU132" s="46"/>
      <c r="BY132" s="46"/>
    </row>
    <row r="133" spans="1:77" x14ac:dyDescent="0.2">
      <c r="A133" s="139"/>
      <c r="B133" s="14" t="s">
        <v>27</v>
      </c>
      <c r="C133" s="52" t="s">
        <v>123</v>
      </c>
      <c r="D133" s="11" t="s">
        <v>229</v>
      </c>
      <c r="E133" s="19">
        <v>-1871267805.669343</v>
      </c>
      <c r="F133" s="17">
        <v>-62291611.797213525</v>
      </c>
      <c r="G133" s="17">
        <v>-273621011.46778631</v>
      </c>
      <c r="H133" s="17">
        <v>-246122621.86003119</v>
      </c>
      <c r="I133" s="17">
        <v>-214389906.12242389</v>
      </c>
      <c r="J133" s="17">
        <v>-23865210.928223535</v>
      </c>
      <c r="K133" s="17">
        <v>-480319384.77868378</v>
      </c>
      <c r="L133" s="17">
        <v>-1346770191.0437233</v>
      </c>
      <c r="M133" s="17">
        <v>-651295080.12090552</v>
      </c>
      <c r="N133" s="17">
        <v>-32979469.766738083</v>
      </c>
      <c r="O133" s="17">
        <v>0</v>
      </c>
      <c r="P133" s="17">
        <v>0</v>
      </c>
      <c r="Q133" s="17">
        <v>0</v>
      </c>
      <c r="R133" s="17">
        <v>0</v>
      </c>
      <c r="S133" s="17">
        <v>0</v>
      </c>
      <c r="T133" s="17">
        <v>0</v>
      </c>
      <c r="U133" s="17">
        <v>0</v>
      </c>
      <c r="V133" s="17">
        <v>0</v>
      </c>
      <c r="W133" s="17">
        <v>0</v>
      </c>
      <c r="X133" s="17">
        <v>0</v>
      </c>
      <c r="Y133" s="17">
        <v>0</v>
      </c>
      <c r="Z133" s="17">
        <v>0</v>
      </c>
      <c r="AA133" s="17">
        <v>0</v>
      </c>
      <c r="AB133" s="17">
        <v>0</v>
      </c>
      <c r="AC133" s="17">
        <v>0</v>
      </c>
      <c r="AD133" s="17">
        <v>0</v>
      </c>
      <c r="AE133" s="17">
        <v>0</v>
      </c>
      <c r="AF133" s="17">
        <v>0</v>
      </c>
      <c r="AG133" s="17">
        <v>2017420401.9151535</v>
      </c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  <c r="BN133" s="46"/>
      <c r="BO133" s="46"/>
      <c r="BP133" s="46"/>
      <c r="BQ133" s="46"/>
      <c r="BR133" s="46"/>
      <c r="BS133" s="46"/>
      <c r="BT133" s="46"/>
      <c r="BU133" s="46"/>
      <c r="BY133" s="46"/>
    </row>
    <row r="134" spans="1:77" collapsed="1" x14ac:dyDescent="0.2">
      <c r="D134" s="9"/>
      <c r="E134" s="49"/>
    </row>
    <row r="135" spans="1:77" ht="15.75" x14ac:dyDescent="0.25">
      <c r="B135" s="18" t="s">
        <v>134</v>
      </c>
      <c r="C135" s="25"/>
      <c r="D135" s="10"/>
      <c r="E135" s="10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175"/>
      <c r="AI135" s="175"/>
      <c r="AJ135" s="175"/>
      <c r="AK135" s="175"/>
      <c r="AL135" s="175"/>
      <c r="AM135" s="175"/>
      <c r="AN135" s="175"/>
      <c r="AO135" s="175"/>
      <c r="AP135" s="175"/>
      <c r="AQ135" s="175"/>
      <c r="AR135" s="175"/>
      <c r="AS135" s="175"/>
      <c r="AT135" s="175"/>
      <c r="AU135" s="175"/>
      <c r="AV135" s="175"/>
      <c r="AW135" s="175"/>
      <c r="AX135" s="175"/>
      <c r="AY135" s="175"/>
      <c r="AZ135" s="175"/>
      <c r="BA135" s="175"/>
      <c r="BB135" s="175"/>
      <c r="BC135" s="175"/>
      <c r="BD135" s="175"/>
      <c r="BE135" s="175"/>
      <c r="BF135" s="175"/>
      <c r="BG135" s="175"/>
      <c r="BH135" s="175"/>
      <c r="BI135" s="175"/>
      <c r="BJ135" s="175"/>
      <c r="BK135" s="175"/>
      <c r="BL135" s="175"/>
    </row>
    <row r="136" spans="1:77" ht="15.75" x14ac:dyDescent="0.25">
      <c r="B136" s="5" t="s">
        <v>114</v>
      </c>
      <c r="C136" s="8"/>
      <c r="D136" s="6" t="s">
        <v>239</v>
      </c>
      <c r="E136" s="6" t="s">
        <v>241</v>
      </c>
      <c r="F136" s="5">
        <v>2023</v>
      </c>
      <c r="G136" s="5">
        <v>2024</v>
      </c>
      <c r="H136" s="5">
        <v>2025</v>
      </c>
      <c r="I136" s="5">
        <v>2026</v>
      </c>
      <c r="J136" s="5">
        <v>2027</v>
      </c>
      <c r="K136" s="5">
        <v>2028</v>
      </c>
      <c r="L136" s="5">
        <v>2029</v>
      </c>
      <c r="M136" s="5">
        <v>2030</v>
      </c>
      <c r="N136" s="5">
        <v>2031</v>
      </c>
      <c r="O136" s="5">
        <v>2032</v>
      </c>
      <c r="P136" s="5">
        <v>2033</v>
      </c>
      <c r="Q136" s="5">
        <v>2034</v>
      </c>
      <c r="R136" s="5">
        <v>2035</v>
      </c>
      <c r="S136" s="5">
        <v>2036</v>
      </c>
      <c r="T136" s="5">
        <v>2037</v>
      </c>
      <c r="U136" s="5">
        <v>2038</v>
      </c>
      <c r="V136" s="5">
        <v>2039</v>
      </c>
      <c r="W136" s="5">
        <v>2040</v>
      </c>
      <c r="X136" s="5">
        <v>2041</v>
      </c>
      <c r="Y136" s="5">
        <v>2042</v>
      </c>
      <c r="Z136" s="5">
        <v>2043</v>
      </c>
      <c r="AA136" s="5">
        <v>2044</v>
      </c>
      <c r="AB136" s="5">
        <v>2045</v>
      </c>
      <c r="AC136" s="5">
        <v>2046</v>
      </c>
      <c r="AD136" s="5">
        <v>2047</v>
      </c>
      <c r="AE136" s="5">
        <v>2048</v>
      </c>
      <c r="AF136" s="5">
        <v>2049</v>
      </c>
      <c r="AG136" s="5">
        <v>2050</v>
      </c>
      <c r="AH136" s="5">
        <v>2051</v>
      </c>
      <c r="AI136" s="5">
        <v>2052</v>
      </c>
      <c r="AJ136" s="5">
        <v>2053</v>
      </c>
      <c r="AK136" s="5">
        <v>2054</v>
      </c>
      <c r="AL136" s="5">
        <v>2055</v>
      </c>
      <c r="AM136" s="5">
        <v>2056</v>
      </c>
      <c r="AN136" s="5">
        <v>2057</v>
      </c>
      <c r="AO136" s="5">
        <v>2058</v>
      </c>
      <c r="AP136" s="5">
        <v>2059</v>
      </c>
      <c r="AQ136" s="5">
        <v>2060</v>
      </c>
      <c r="AR136" s="5">
        <v>2061</v>
      </c>
      <c r="AS136" s="5">
        <v>2062</v>
      </c>
      <c r="AT136" s="5">
        <v>2063</v>
      </c>
      <c r="AU136" s="5">
        <v>2064</v>
      </c>
      <c r="AV136" s="5">
        <v>2065</v>
      </c>
      <c r="AW136" s="5">
        <v>2066</v>
      </c>
      <c r="AX136" s="5">
        <v>2067</v>
      </c>
      <c r="AY136" s="5">
        <v>2068</v>
      </c>
      <c r="AZ136" s="5">
        <v>2069</v>
      </c>
      <c r="BA136" s="5">
        <v>2070</v>
      </c>
      <c r="BB136" s="5">
        <v>2071</v>
      </c>
      <c r="BC136" s="5">
        <v>2072</v>
      </c>
      <c r="BD136" s="5">
        <v>2073</v>
      </c>
      <c r="BE136" s="5">
        <v>2074</v>
      </c>
      <c r="BF136" s="5">
        <v>2075</v>
      </c>
      <c r="BG136" s="5">
        <v>2076</v>
      </c>
      <c r="BH136" s="5">
        <v>2077</v>
      </c>
      <c r="BI136" s="5">
        <v>2078</v>
      </c>
      <c r="BJ136" s="5">
        <v>2079</v>
      </c>
      <c r="BK136" s="5">
        <v>2080</v>
      </c>
      <c r="BL136" s="5">
        <v>2081</v>
      </c>
    </row>
    <row r="137" spans="1:77" x14ac:dyDescent="0.2">
      <c r="A137" s="139"/>
      <c r="B137" s="14" t="s">
        <v>37</v>
      </c>
      <c r="C137" s="52" t="s">
        <v>119</v>
      </c>
      <c r="D137" s="11" t="s">
        <v>229</v>
      </c>
      <c r="E137" s="19">
        <v>-249395709.90470815</v>
      </c>
      <c r="F137" s="17">
        <v>0</v>
      </c>
      <c r="G137" s="17">
        <v>0</v>
      </c>
      <c r="H137" s="17">
        <v>0</v>
      </c>
      <c r="I137" s="17">
        <v>0</v>
      </c>
      <c r="J137" s="17">
        <v>0</v>
      </c>
      <c r="K137" s="17">
        <v>0</v>
      </c>
      <c r="L137" s="17">
        <v>0</v>
      </c>
      <c r="M137" s="17">
        <v>0</v>
      </c>
      <c r="N137" s="19">
        <v>0</v>
      </c>
      <c r="O137" s="17">
        <v>-36700259.791368298</v>
      </c>
      <c r="P137" s="17">
        <v>-36700259.791368298</v>
      </c>
      <c r="Q137" s="17">
        <v>-36700259.791368298</v>
      </c>
      <c r="R137" s="17">
        <v>-36700259.791368298</v>
      </c>
      <c r="S137" s="17">
        <v>-36700259.791368298</v>
      </c>
      <c r="T137" s="17">
        <v>-36700259.791368298</v>
      </c>
      <c r="U137" s="17">
        <v>-36700259.791368298</v>
      </c>
      <c r="V137" s="17">
        <v>-36700259.791368298</v>
      </c>
      <c r="W137" s="17">
        <v>-36700259.791368298</v>
      </c>
      <c r="X137" s="17">
        <v>-36700259.791368298</v>
      </c>
      <c r="Y137" s="17">
        <v>-36700259.791368298</v>
      </c>
      <c r="Z137" s="17">
        <v>-36700259.791368298</v>
      </c>
      <c r="AA137" s="17">
        <v>-36700259.791368298</v>
      </c>
      <c r="AB137" s="17">
        <v>-36700259.791368298</v>
      </c>
      <c r="AC137" s="17">
        <v>-36700259.791368298</v>
      </c>
      <c r="AD137" s="17">
        <v>-36700259.791368298</v>
      </c>
      <c r="AE137" s="17">
        <v>-36700259.791368298</v>
      </c>
      <c r="AF137" s="17">
        <v>-36700259.791368298</v>
      </c>
      <c r="AG137" s="17">
        <v>-36700259.791368298</v>
      </c>
      <c r="AH137" s="170">
        <v>-36700259.791368298</v>
      </c>
      <c r="AI137" s="170">
        <v>-36700259.791368298</v>
      </c>
      <c r="AJ137" s="170">
        <v>-36700259.791368298</v>
      </c>
      <c r="AK137" s="170">
        <v>-36700259.791368298</v>
      </c>
      <c r="AL137" s="170">
        <v>-36700259.791368298</v>
      </c>
      <c r="AM137" s="170">
        <v>-36700259.791368298</v>
      </c>
      <c r="AN137" s="170">
        <v>-36700259.791368298</v>
      </c>
      <c r="AO137" s="170">
        <v>-36700259.791368298</v>
      </c>
      <c r="AP137" s="170">
        <v>-36700259.791368298</v>
      </c>
      <c r="AQ137" s="170">
        <v>-36700259.791368298</v>
      </c>
      <c r="AR137" s="170">
        <v>-36700259.791368298</v>
      </c>
      <c r="AS137" s="170">
        <v>-36700259.791368298</v>
      </c>
      <c r="AT137" s="170">
        <v>-36700259.791368298</v>
      </c>
      <c r="AU137" s="170">
        <v>-36700259.791368298</v>
      </c>
      <c r="AV137" s="170">
        <v>-36700259.791368298</v>
      </c>
      <c r="AW137" s="170">
        <v>-36700259.791368298</v>
      </c>
      <c r="AX137" s="170">
        <v>-36700259.791368298</v>
      </c>
      <c r="AY137" s="170">
        <v>-36700259.791368298</v>
      </c>
      <c r="AZ137" s="170">
        <v>-36700259.791368298</v>
      </c>
      <c r="BA137" s="170">
        <v>-36700259.791368298</v>
      </c>
      <c r="BB137" s="170">
        <v>-36700259.791368298</v>
      </c>
      <c r="BC137" s="170">
        <v>-36700259.791368298</v>
      </c>
      <c r="BD137" s="170">
        <v>-36700259.791368298</v>
      </c>
      <c r="BE137" s="170">
        <v>-36700259.791368298</v>
      </c>
      <c r="BF137" s="170">
        <v>-36700259.791368298</v>
      </c>
      <c r="BG137" s="170">
        <v>-36700259.791368298</v>
      </c>
      <c r="BH137" s="170">
        <v>-36700259.791368298</v>
      </c>
      <c r="BI137" s="170">
        <v>-36700259.791368298</v>
      </c>
      <c r="BJ137" s="170">
        <v>-36700259.791368298</v>
      </c>
      <c r="BK137" s="170">
        <v>-36700259.791368298</v>
      </c>
      <c r="BL137" s="170">
        <v>-36700259.791368298</v>
      </c>
    </row>
    <row r="138" spans="1:77" x14ac:dyDescent="0.2">
      <c r="A138" s="139"/>
      <c r="B138" s="14" t="s">
        <v>38</v>
      </c>
      <c r="C138" s="52" t="s">
        <v>120</v>
      </c>
      <c r="D138" s="11" t="s">
        <v>229</v>
      </c>
      <c r="E138" s="19">
        <v>-255881513.95269907</v>
      </c>
      <c r="F138" s="17">
        <v>0</v>
      </c>
      <c r="G138" s="17">
        <v>0</v>
      </c>
      <c r="H138" s="17">
        <v>0</v>
      </c>
      <c r="I138" s="17">
        <v>0</v>
      </c>
      <c r="J138" s="17">
        <v>0</v>
      </c>
      <c r="K138" s="17">
        <v>0</v>
      </c>
      <c r="L138" s="17">
        <v>0</v>
      </c>
      <c r="M138" s="17">
        <v>0</v>
      </c>
      <c r="N138" s="19">
        <v>0</v>
      </c>
      <c r="O138" s="17">
        <v>-37654689.575297311</v>
      </c>
      <c r="P138" s="17">
        <v>-37654689.575297311</v>
      </c>
      <c r="Q138" s="17">
        <v>-37654689.575297311</v>
      </c>
      <c r="R138" s="17">
        <v>-37654689.575297311</v>
      </c>
      <c r="S138" s="17">
        <v>-37654689.575297311</v>
      </c>
      <c r="T138" s="17">
        <v>-37654689.575297311</v>
      </c>
      <c r="U138" s="17">
        <v>-37654689.575297311</v>
      </c>
      <c r="V138" s="17">
        <v>-37654689.575297311</v>
      </c>
      <c r="W138" s="17">
        <v>-37654689.575297311</v>
      </c>
      <c r="X138" s="17">
        <v>-37654689.575297311</v>
      </c>
      <c r="Y138" s="17">
        <v>-37654689.575297311</v>
      </c>
      <c r="Z138" s="17">
        <v>-37654689.575297311</v>
      </c>
      <c r="AA138" s="17">
        <v>-37654689.575297311</v>
      </c>
      <c r="AB138" s="17">
        <v>-37654689.575297311</v>
      </c>
      <c r="AC138" s="17">
        <v>-37654689.575297311</v>
      </c>
      <c r="AD138" s="17">
        <v>-37654689.575297311</v>
      </c>
      <c r="AE138" s="17">
        <v>-37654689.575297311</v>
      </c>
      <c r="AF138" s="17">
        <v>-37654689.575297311</v>
      </c>
      <c r="AG138" s="17">
        <v>-37654689.575297311</v>
      </c>
      <c r="AH138" s="170">
        <v>-37654689.575297311</v>
      </c>
      <c r="AI138" s="170">
        <v>-37654689.575297311</v>
      </c>
      <c r="AJ138" s="170">
        <v>-37654689.575297311</v>
      </c>
      <c r="AK138" s="170">
        <v>-37654689.575297311</v>
      </c>
      <c r="AL138" s="170">
        <v>-37654689.575297311</v>
      </c>
      <c r="AM138" s="170">
        <v>-37654689.575297311</v>
      </c>
      <c r="AN138" s="170">
        <v>-37654689.575297311</v>
      </c>
      <c r="AO138" s="170">
        <v>-37654689.575297311</v>
      </c>
      <c r="AP138" s="170">
        <v>-37654689.575297311</v>
      </c>
      <c r="AQ138" s="170">
        <v>-37654689.575297311</v>
      </c>
      <c r="AR138" s="170">
        <v>-37654689.575297311</v>
      </c>
      <c r="AS138" s="170">
        <v>-37654689.575297311</v>
      </c>
      <c r="AT138" s="170">
        <v>-37654689.575297311</v>
      </c>
      <c r="AU138" s="170">
        <v>-37654689.575297311</v>
      </c>
      <c r="AV138" s="170">
        <v>-37654689.575297311</v>
      </c>
      <c r="AW138" s="170">
        <v>-37654689.575297311</v>
      </c>
      <c r="AX138" s="170">
        <v>-37654689.575297311</v>
      </c>
      <c r="AY138" s="170">
        <v>-37654689.575297311</v>
      </c>
      <c r="AZ138" s="170">
        <v>-37654689.575297311</v>
      </c>
      <c r="BA138" s="170">
        <v>-37654689.575297311</v>
      </c>
      <c r="BB138" s="170">
        <v>-37654689.575297311</v>
      </c>
      <c r="BC138" s="170">
        <v>-37654689.575297311</v>
      </c>
      <c r="BD138" s="170">
        <v>-37654689.575297311</v>
      </c>
      <c r="BE138" s="170">
        <v>-37654689.575297311</v>
      </c>
      <c r="BF138" s="170">
        <v>-37654689.575297311</v>
      </c>
      <c r="BG138" s="170">
        <v>-37654689.575297311</v>
      </c>
      <c r="BH138" s="170">
        <v>-37654689.575297311</v>
      </c>
      <c r="BI138" s="170">
        <v>-37654689.575297311</v>
      </c>
      <c r="BJ138" s="170">
        <v>-37654689.575297311</v>
      </c>
      <c r="BK138" s="170">
        <v>-37654689.575297311</v>
      </c>
      <c r="BL138" s="170">
        <v>-37654689.575297311</v>
      </c>
      <c r="BM138" s="46"/>
      <c r="BN138" s="46"/>
      <c r="BO138" s="46"/>
      <c r="BP138" s="46"/>
      <c r="BQ138" s="46"/>
      <c r="BR138" s="46"/>
      <c r="BS138" s="46"/>
      <c r="BT138" s="46"/>
      <c r="BU138" s="46"/>
    </row>
    <row r="139" spans="1:77" x14ac:dyDescent="0.2">
      <c r="A139" s="139"/>
      <c r="B139" s="14" t="s">
        <v>121</v>
      </c>
      <c r="C139" s="52" t="s">
        <v>122</v>
      </c>
      <c r="D139" s="11" t="s">
        <v>229</v>
      </c>
      <c r="E139" s="19">
        <v>-255740791.4869329</v>
      </c>
      <c r="F139" s="17">
        <v>0</v>
      </c>
      <c r="G139" s="17">
        <v>0</v>
      </c>
      <c r="H139" s="17">
        <v>0</v>
      </c>
      <c r="I139" s="17">
        <v>0</v>
      </c>
      <c r="J139" s="17">
        <v>0</v>
      </c>
      <c r="K139" s="17">
        <v>0</v>
      </c>
      <c r="L139" s="17">
        <v>0</v>
      </c>
      <c r="M139" s="17">
        <v>0</v>
      </c>
      <c r="N139" s="19">
        <v>0</v>
      </c>
      <c r="O139" s="17">
        <v>-37633981.315904737</v>
      </c>
      <c r="P139" s="17">
        <v>-37633981.315904737</v>
      </c>
      <c r="Q139" s="17">
        <v>-37633981.315904737</v>
      </c>
      <c r="R139" s="17">
        <v>-37633981.315904737</v>
      </c>
      <c r="S139" s="17">
        <v>-37633981.315904737</v>
      </c>
      <c r="T139" s="17">
        <v>-37633981.315904737</v>
      </c>
      <c r="U139" s="17">
        <v>-37633981.315904737</v>
      </c>
      <c r="V139" s="17">
        <v>-37633981.315904737</v>
      </c>
      <c r="W139" s="17">
        <v>-37633981.315904737</v>
      </c>
      <c r="X139" s="17">
        <v>-37633981.315904737</v>
      </c>
      <c r="Y139" s="17">
        <v>-37633981.315904737</v>
      </c>
      <c r="Z139" s="17">
        <v>-37633981.315904737</v>
      </c>
      <c r="AA139" s="17">
        <v>-37633981.315904737</v>
      </c>
      <c r="AB139" s="17">
        <v>-37633981.315904737</v>
      </c>
      <c r="AC139" s="17">
        <v>-37633981.315904737</v>
      </c>
      <c r="AD139" s="17">
        <v>-37633981.315904737</v>
      </c>
      <c r="AE139" s="17">
        <v>-37633981.315904737</v>
      </c>
      <c r="AF139" s="17">
        <v>-37633981.315904737</v>
      </c>
      <c r="AG139" s="17">
        <v>-37633981.315904737</v>
      </c>
      <c r="BM139" s="46"/>
      <c r="BN139" s="46"/>
      <c r="BO139" s="46"/>
      <c r="BP139" s="46"/>
      <c r="BQ139" s="46"/>
      <c r="BR139" s="46"/>
      <c r="BS139" s="46"/>
      <c r="BT139" s="46"/>
      <c r="BU139" s="46"/>
    </row>
    <row r="140" spans="1:77" x14ac:dyDescent="0.2">
      <c r="A140" s="139"/>
      <c r="B140" s="14" t="s">
        <v>27</v>
      </c>
      <c r="C140" s="52" t="s">
        <v>123</v>
      </c>
      <c r="D140" s="11" t="s">
        <v>229</v>
      </c>
      <c r="E140" s="19">
        <v>-244299103.40949965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9">
        <v>0</v>
      </c>
      <c r="O140" s="17">
        <v>-35950259.791368306</v>
      </c>
      <c r="P140" s="17">
        <v>-35950259.791368306</v>
      </c>
      <c r="Q140" s="17">
        <v>-35950259.791368306</v>
      </c>
      <c r="R140" s="17">
        <v>-35950259.791368306</v>
      </c>
      <c r="S140" s="17">
        <v>-35950259.791368306</v>
      </c>
      <c r="T140" s="17">
        <v>-35950259.791368306</v>
      </c>
      <c r="U140" s="17">
        <v>-35950259.791368306</v>
      </c>
      <c r="V140" s="17">
        <v>-35950259.791368306</v>
      </c>
      <c r="W140" s="17">
        <v>-35950259.791368306</v>
      </c>
      <c r="X140" s="17">
        <v>-35950259.791368306</v>
      </c>
      <c r="Y140" s="17">
        <v>-35950259.791368306</v>
      </c>
      <c r="Z140" s="17">
        <v>-35950259.791368306</v>
      </c>
      <c r="AA140" s="17">
        <v>-35950259.791368306</v>
      </c>
      <c r="AB140" s="17">
        <v>-35950259.791368306</v>
      </c>
      <c r="AC140" s="17">
        <v>-35950259.791368306</v>
      </c>
      <c r="AD140" s="17">
        <v>-35950259.791368306</v>
      </c>
      <c r="AE140" s="17">
        <v>-35950259.791368306</v>
      </c>
      <c r="AF140" s="17">
        <v>-35950259.791368306</v>
      </c>
      <c r="AG140" s="17">
        <v>-35950259.791368306</v>
      </c>
      <c r="BM140" s="46"/>
      <c r="BN140" s="46"/>
      <c r="BO140" s="46"/>
      <c r="BP140" s="46"/>
      <c r="BQ140" s="46"/>
      <c r="BR140" s="46"/>
      <c r="BS140" s="46"/>
      <c r="BT140" s="46"/>
      <c r="BU140" s="46"/>
    </row>
    <row r="141" spans="1:77" x14ac:dyDescent="0.2">
      <c r="D141" s="9"/>
    </row>
    <row r="142" spans="1:77" ht="20.25" x14ac:dyDescent="0.3">
      <c r="B142" s="4" t="s">
        <v>250</v>
      </c>
      <c r="C142" s="27"/>
      <c r="D142" s="37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</row>
    <row r="143" spans="1:77" x14ac:dyDescent="0.2">
      <c r="D143" s="9"/>
      <c r="AI143" s="49"/>
    </row>
    <row r="144" spans="1:77" ht="15.75" x14ac:dyDescent="0.25">
      <c r="B144" s="18" t="s">
        <v>138</v>
      </c>
      <c r="C144" s="25"/>
      <c r="D144" s="10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I144" s="49"/>
    </row>
    <row r="145" spans="1:33" ht="15.75" x14ac:dyDescent="0.25">
      <c r="B145" s="5" t="s">
        <v>114</v>
      </c>
      <c r="C145" s="8"/>
      <c r="D145" s="6" t="s">
        <v>239</v>
      </c>
      <c r="E145" s="6" t="s">
        <v>241</v>
      </c>
      <c r="F145" s="5">
        <v>2023</v>
      </c>
      <c r="G145" s="5">
        <v>2024</v>
      </c>
      <c r="H145" s="5">
        <v>2025</v>
      </c>
      <c r="I145" s="5">
        <v>2026</v>
      </c>
      <c r="J145" s="5">
        <v>2027</v>
      </c>
      <c r="K145" s="5">
        <v>2028</v>
      </c>
      <c r="L145" s="5">
        <v>2029</v>
      </c>
      <c r="M145" s="5">
        <v>2030</v>
      </c>
      <c r="N145" s="5">
        <v>2031</v>
      </c>
      <c r="O145" s="5">
        <v>2032</v>
      </c>
      <c r="P145" s="5">
        <v>2033</v>
      </c>
      <c r="Q145" s="5">
        <v>2034</v>
      </c>
      <c r="R145" s="5">
        <v>2035</v>
      </c>
      <c r="S145" s="5">
        <v>2036</v>
      </c>
      <c r="T145" s="5">
        <v>2037</v>
      </c>
      <c r="U145" s="5">
        <v>2038</v>
      </c>
      <c r="V145" s="5">
        <v>2039</v>
      </c>
      <c r="W145" s="5">
        <v>2040</v>
      </c>
      <c r="X145" s="5">
        <v>2041</v>
      </c>
      <c r="Y145" s="5">
        <v>2042</v>
      </c>
      <c r="Z145" s="5">
        <v>2043</v>
      </c>
      <c r="AA145" s="5">
        <v>2044</v>
      </c>
      <c r="AB145" s="5">
        <v>2045</v>
      </c>
      <c r="AC145" s="5">
        <v>2046</v>
      </c>
      <c r="AD145" s="5">
        <v>2047</v>
      </c>
      <c r="AE145" s="5">
        <v>2048</v>
      </c>
      <c r="AF145" s="5">
        <v>2049</v>
      </c>
      <c r="AG145" s="5">
        <v>2050</v>
      </c>
    </row>
    <row r="146" spans="1:33" x14ac:dyDescent="0.2">
      <c r="A146" s="46"/>
      <c r="B146" s="14" t="s">
        <v>37</v>
      </c>
      <c r="C146" s="52" t="s">
        <v>119</v>
      </c>
      <c r="D146" s="11" t="s">
        <v>229</v>
      </c>
      <c r="E146" s="19">
        <v>-152922.62050320659</v>
      </c>
      <c r="F146" s="17">
        <v>0</v>
      </c>
      <c r="G146" s="17">
        <v>-83.557144530117512</v>
      </c>
      <c r="H146" s="17">
        <v>-446339.67759846151</v>
      </c>
      <c r="I146" s="17">
        <v>-68433.013288766146</v>
      </c>
      <c r="J146" s="17">
        <v>-632868.88899071142</v>
      </c>
      <c r="K146" s="17">
        <v>-99.133398690221043</v>
      </c>
      <c r="L146" s="17">
        <v>1105415.3567344844</v>
      </c>
      <c r="M146" s="17">
        <v>-110.23738727874533</v>
      </c>
      <c r="N146" s="17">
        <v>-116.72359957646997</v>
      </c>
      <c r="O146" s="17">
        <v>-122.6597817187304</v>
      </c>
      <c r="P146" s="17">
        <v>-129.83006274270014</v>
      </c>
      <c r="Q146" s="17">
        <v>-136.38183141066398</v>
      </c>
      <c r="R146" s="17">
        <v>-144.55743417369814</v>
      </c>
      <c r="S146" s="17">
        <v>-152.01499831075367</v>
      </c>
      <c r="T146" s="17">
        <v>-160.85860297436969</v>
      </c>
      <c r="U146" s="17">
        <v>-169.78757217767657</v>
      </c>
      <c r="V146" s="17">
        <v>-178.43222162815687</v>
      </c>
      <c r="W146" s="17">
        <v>-189.06446067312606</v>
      </c>
      <c r="X146" s="17">
        <v>-199.11974680753931</v>
      </c>
      <c r="Y146" s="17">
        <v>-209.25230579043989</v>
      </c>
      <c r="Z146" s="17">
        <v>-221.74625112075</v>
      </c>
      <c r="AA146" s="17">
        <v>-234.04265550440235</v>
      </c>
      <c r="AB146" s="17">
        <v>-245.99814082795405</v>
      </c>
      <c r="AC146" s="17">
        <v>-259.83271874278836</v>
      </c>
      <c r="AD146" s="17">
        <v>-273.78950757221423</v>
      </c>
      <c r="AE146" s="17">
        <v>-290.4982190359699</v>
      </c>
      <c r="AF146" s="17">
        <v>-304.76420128051677</v>
      </c>
      <c r="AG146" s="17">
        <v>-321.63384589632602</v>
      </c>
    </row>
    <row r="147" spans="1:33" x14ac:dyDescent="0.2">
      <c r="A147" s="46"/>
      <c r="B147" s="14" t="s">
        <v>38</v>
      </c>
      <c r="C147" s="52" t="s">
        <v>120</v>
      </c>
      <c r="D147" s="11" t="s">
        <v>229</v>
      </c>
      <c r="E147" s="19">
        <v>-91248.939540925479</v>
      </c>
      <c r="F147" s="17">
        <v>0</v>
      </c>
      <c r="G147" s="17">
        <v>-80.557144530117512</v>
      </c>
      <c r="H147" s="17">
        <v>-418090.67759846151</v>
      </c>
      <c r="I147" s="17">
        <v>-65095.013288766146</v>
      </c>
      <c r="J147" s="17">
        <v>-632881.88899071142</v>
      </c>
      <c r="K147" s="17">
        <v>-96.133398690221043</v>
      </c>
      <c r="L147" s="17">
        <v>1161091.3567344844</v>
      </c>
      <c r="M147" s="17">
        <v>-107.23738727874533</v>
      </c>
      <c r="N147" s="17">
        <v>-112.72359957646997</v>
      </c>
      <c r="O147" s="17">
        <v>-119.6597817187304</v>
      </c>
      <c r="P147" s="17">
        <v>-125.83006274270012</v>
      </c>
      <c r="Q147" s="17">
        <v>-132.38183141066398</v>
      </c>
      <c r="R147" s="17">
        <v>-139.55743417369814</v>
      </c>
      <c r="S147" s="17">
        <v>-148.01499831075367</v>
      </c>
      <c r="T147" s="17">
        <v>-155.85860297436969</v>
      </c>
      <c r="U147" s="17">
        <v>-163.78757217767657</v>
      </c>
      <c r="V147" s="17">
        <v>-173.43222162815687</v>
      </c>
      <c r="W147" s="17">
        <v>-183.06446067312606</v>
      </c>
      <c r="X147" s="17">
        <v>-193.11974680753931</v>
      </c>
      <c r="Y147" s="17">
        <v>-203.25230579043989</v>
      </c>
      <c r="Z147" s="17">
        <v>-214.74625112075</v>
      </c>
      <c r="AA147" s="17">
        <v>-227.04265550440235</v>
      </c>
      <c r="AB147" s="17">
        <v>-238.99814082795405</v>
      </c>
      <c r="AC147" s="17">
        <v>-251.83271874278836</v>
      </c>
      <c r="AD147" s="17">
        <v>-265.78950757221423</v>
      </c>
      <c r="AE147" s="17">
        <v>-281.4982190359699</v>
      </c>
      <c r="AF147" s="17">
        <v>-295.76420128051677</v>
      </c>
      <c r="AG147" s="17">
        <v>-312.63384589632602</v>
      </c>
    </row>
    <row r="148" spans="1:33" x14ac:dyDescent="0.2">
      <c r="A148" s="46"/>
      <c r="B148" s="14" t="s">
        <v>121</v>
      </c>
      <c r="C148" s="52" t="s">
        <v>122</v>
      </c>
      <c r="D148" s="11" t="s">
        <v>229</v>
      </c>
      <c r="E148" s="19">
        <v>-99248.768405370996</v>
      </c>
      <c r="F148" s="17">
        <v>0</v>
      </c>
      <c r="G148" s="17">
        <v>-32056.557144530118</v>
      </c>
      <c r="H148" s="17">
        <v>-418566.67759846151</v>
      </c>
      <c r="I148" s="17">
        <v>-60637.013288766146</v>
      </c>
      <c r="J148" s="17">
        <v>-601096.88899071142</v>
      </c>
      <c r="K148" s="17">
        <v>-141.13339869022104</v>
      </c>
      <c r="L148" s="17">
        <v>1151611.3567344844</v>
      </c>
      <c r="M148" s="17">
        <v>-156.23738727874533</v>
      </c>
      <c r="N148" s="17">
        <v>-164.72359957646995</v>
      </c>
      <c r="O148" s="17">
        <v>-174.65978171873041</v>
      </c>
      <c r="P148" s="17">
        <v>-183.83006274270014</v>
      </c>
      <c r="Q148" s="17">
        <v>-193.38183141066398</v>
      </c>
      <c r="R148" s="17">
        <v>-204.55743417369814</v>
      </c>
      <c r="S148" s="17">
        <v>-216.01499831075367</v>
      </c>
      <c r="T148" s="17">
        <v>-226.85860297436969</v>
      </c>
      <c r="U148" s="17">
        <v>-239.78757217767657</v>
      </c>
      <c r="V148" s="17">
        <v>-252.43222162815687</v>
      </c>
      <c r="W148" s="17">
        <v>-268.06446067312606</v>
      </c>
      <c r="X148" s="17">
        <v>-281.11974680753929</v>
      </c>
      <c r="Y148" s="17">
        <v>-297.25230579043989</v>
      </c>
      <c r="Z148" s="17">
        <v>-313.74625112075</v>
      </c>
      <c r="AA148" s="17">
        <v>-332.04265550440232</v>
      </c>
      <c r="AB148" s="17">
        <v>-348.99814082795405</v>
      </c>
      <c r="AC148" s="17">
        <v>-367.83271874278836</v>
      </c>
      <c r="AD148" s="17">
        <v>-388.78950757221423</v>
      </c>
      <c r="AE148" s="17">
        <v>-410.4982190359699</v>
      </c>
      <c r="AF148" s="17">
        <v>-431.76420128051677</v>
      </c>
      <c r="AG148" s="17">
        <v>-455.63384589632602</v>
      </c>
    </row>
    <row r="149" spans="1:33" x14ac:dyDescent="0.2">
      <c r="A149" s="46"/>
      <c r="B149" s="14" t="s">
        <v>27</v>
      </c>
      <c r="C149" s="52" t="s">
        <v>123</v>
      </c>
      <c r="D149" s="11" t="s">
        <v>229</v>
      </c>
      <c r="E149" s="19">
        <v>67815.481575292171</v>
      </c>
      <c r="F149" s="17">
        <v>0</v>
      </c>
      <c r="G149" s="17">
        <v>-72.044209808111191</v>
      </c>
      <c r="H149" s="17">
        <v>-416215.75465738773</v>
      </c>
      <c r="I149" s="17">
        <v>-66007.557398751378</v>
      </c>
      <c r="J149" s="17">
        <v>-634279.63794339821</v>
      </c>
      <c r="K149" s="17">
        <v>-87.241487441064919</v>
      </c>
      <c r="L149" s="17">
        <v>1405287.134347856</v>
      </c>
      <c r="M149" s="17">
        <v>-96.842108442984909</v>
      </c>
      <c r="N149" s="17">
        <v>-102.20596446892473</v>
      </c>
      <c r="O149" s="17">
        <v>-108.06218156361778</v>
      </c>
      <c r="P149" s="17">
        <v>-113.72219083116364</v>
      </c>
      <c r="Q149" s="17">
        <v>-119.97182829466658</v>
      </c>
      <c r="R149" s="17">
        <v>-126.60353301658699</v>
      </c>
      <c r="S149" s="17">
        <v>-133.86267602518805</v>
      </c>
      <c r="T149" s="17">
        <v>-140.85386432491222</v>
      </c>
      <c r="U149" s="17">
        <v>-148.73687599237837</v>
      </c>
      <c r="V149" s="17">
        <v>-156.76715876512861</v>
      </c>
      <c r="W149" s="17">
        <v>-165.86652145096531</v>
      </c>
      <c r="X149" s="17">
        <v>-174.52780739336052</v>
      </c>
      <c r="Y149" s="17">
        <v>-184.07683242530362</v>
      </c>
      <c r="Z149" s="17">
        <v>-194.27081400510588</v>
      </c>
      <c r="AA149" s="17">
        <v>-205.59176730423937</v>
      </c>
      <c r="AB149" s="17">
        <v>-216.29770252382536</v>
      </c>
      <c r="AC149" s="17">
        <v>-228.0626559848036</v>
      </c>
      <c r="AD149" s="17">
        <v>-240.72694720144958</v>
      </c>
      <c r="AE149" s="17">
        <v>-254.64845361800178</v>
      </c>
      <c r="AF149" s="17">
        <v>-267.9267274388726</v>
      </c>
      <c r="AG149" s="17">
        <v>-282.67944824846433</v>
      </c>
    </row>
    <row r="150" spans="1:33" collapsed="1" x14ac:dyDescent="0.2">
      <c r="D150" s="9"/>
    </row>
    <row r="151" spans="1:33" ht="15.75" x14ac:dyDescent="0.25">
      <c r="B151" s="18" t="s">
        <v>140</v>
      </c>
      <c r="C151" s="25"/>
      <c r="D151" s="10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</row>
    <row r="152" spans="1:33" ht="15.75" x14ac:dyDescent="0.25">
      <c r="B152" s="5" t="s">
        <v>114</v>
      </c>
      <c r="C152" s="8"/>
      <c r="D152" s="6" t="s">
        <v>239</v>
      </c>
      <c r="E152" s="6" t="s">
        <v>241</v>
      </c>
      <c r="F152" s="5">
        <v>2023</v>
      </c>
      <c r="G152" s="5">
        <v>2024</v>
      </c>
      <c r="H152" s="5">
        <v>2025</v>
      </c>
      <c r="I152" s="5">
        <v>2026</v>
      </c>
      <c r="J152" s="5">
        <v>2027</v>
      </c>
      <c r="K152" s="5">
        <v>2028</v>
      </c>
      <c r="L152" s="5">
        <v>2029</v>
      </c>
      <c r="M152" s="5">
        <v>2030</v>
      </c>
      <c r="N152" s="5">
        <v>2031</v>
      </c>
      <c r="O152" s="5">
        <v>2032</v>
      </c>
      <c r="P152" s="5">
        <v>2033</v>
      </c>
      <c r="Q152" s="5">
        <v>2034</v>
      </c>
      <c r="R152" s="5">
        <v>2035</v>
      </c>
      <c r="S152" s="5">
        <v>2036</v>
      </c>
      <c r="T152" s="5">
        <v>2037</v>
      </c>
      <c r="U152" s="5">
        <v>2038</v>
      </c>
      <c r="V152" s="5">
        <v>2039</v>
      </c>
      <c r="W152" s="5">
        <v>2040</v>
      </c>
      <c r="X152" s="5">
        <v>2041</v>
      </c>
      <c r="Y152" s="5">
        <v>2042</v>
      </c>
      <c r="Z152" s="5">
        <v>2043</v>
      </c>
      <c r="AA152" s="5">
        <v>2044</v>
      </c>
      <c r="AB152" s="5">
        <v>2045</v>
      </c>
      <c r="AC152" s="5">
        <v>2046</v>
      </c>
      <c r="AD152" s="5">
        <v>2047</v>
      </c>
      <c r="AE152" s="5">
        <v>2048</v>
      </c>
      <c r="AF152" s="5">
        <v>2049</v>
      </c>
      <c r="AG152" s="5">
        <v>2050</v>
      </c>
    </row>
    <row r="153" spans="1:33" x14ac:dyDescent="0.2">
      <c r="A153" s="139"/>
      <c r="B153" s="14" t="s">
        <v>37</v>
      </c>
      <c r="C153" s="52" t="s">
        <v>119</v>
      </c>
      <c r="D153" s="11" t="s">
        <v>229</v>
      </c>
      <c r="E153" s="19">
        <v>283418377.71992171</v>
      </c>
      <c r="F153" s="17">
        <v>0</v>
      </c>
      <c r="G153" s="17">
        <v>-0.35283493544557132</v>
      </c>
      <c r="H153" s="17">
        <v>3924.0031557483599</v>
      </c>
      <c r="I153" s="17">
        <v>10248.456621684832</v>
      </c>
      <c r="J153" s="17">
        <v>344637.13848542981</v>
      </c>
      <c r="K153" s="17">
        <v>4755889.2858861573</v>
      </c>
      <c r="L153" s="17">
        <v>6451214.1872140467</v>
      </c>
      <c r="M153" s="17">
        <v>6337922.1956161112</v>
      </c>
      <c r="N153" s="17">
        <v>16602342.860395133</v>
      </c>
      <c r="O153" s="17">
        <v>17640053.335229069</v>
      </c>
      <c r="P153" s="17">
        <v>9168928.0798306763</v>
      </c>
      <c r="Q153" s="17">
        <v>6944585.8588890433</v>
      </c>
      <c r="R153" s="17">
        <v>3930913.8451408744</v>
      </c>
      <c r="S153" s="17">
        <v>3973987.4839705825</v>
      </c>
      <c r="T153" s="17">
        <v>2724185.6633259654</v>
      </c>
      <c r="U153" s="17">
        <v>30641441.721628428</v>
      </c>
      <c r="V153" s="17">
        <v>25596563.252738476</v>
      </c>
      <c r="W153" s="17">
        <v>27523563.882887959</v>
      </c>
      <c r="X153" s="17">
        <v>68984976.119625568</v>
      </c>
      <c r="Y153" s="17">
        <v>58679308.721545577</v>
      </c>
      <c r="Z153" s="17">
        <v>81398984.903033137</v>
      </c>
      <c r="AA153" s="17">
        <v>96681951.961668968</v>
      </c>
      <c r="AB153" s="17">
        <v>93212035.148804665</v>
      </c>
      <c r="AC153" s="17">
        <v>92652763.90938139</v>
      </c>
      <c r="AD153" s="17">
        <v>42855840.495692253</v>
      </c>
      <c r="AE153" s="17">
        <v>52642924.993138552</v>
      </c>
      <c r="AF153" s="17">
        <v>65494177.685469389</v>
      </c>
      <c r="AG153" s="17">
        <v>110446934.45399857</v>
      </c>
    </row>
    <row r="154" spans="1:33" x14ac:dyDescent="0.2">
      <c r="A154" s="139"/>
      <c r="B154" s="14" t="s">
        <v>38</v>
      </c>
      <c r="C154" s="52" t="s">
        <v>120</v>
      </c>
      <c r="D154" s="11" t="s">
        <v>229</v>
      </c>
      <c r="E154" s="19">
        <v>310426624.15907419</v>
      </c>
      <c r="F154" s="17">
        <v>0</v>
      </c>
      <c r="G154" s="17">
        <v>-1.3528349354455713</v>
      </c>
      <c r="H154" s="17">
        <v>3922.0031557483599</v>
      </c>
      <c r="I154" s="17">
        <v>9103.4566216848325</v>
      </c>
      <c r="J154" s="17">
        <v>323340.13848542981</v>
      </c>
      <c r="K154" s="17">
        <v>5008834.2858861573</v>
      </c>
      <c r="L154" s="17">
        <v>6672509.1872140467</v>
      </c>
      <c r="M154" s="17">
        <v>6563943.1956161112</v>
      </c>
      <c r="N154" s="17">
        <v>16872325.860395133</v>
      </c>
      <c r="O154" s="17">
        <v>17879514.335229069</v>
      </c>
      <c r="P154" s="17">
        <v>9647393.0798306763</v>
      </c>
      <c r="Q154" s="17">
        <v>7468011.8588890433</v>
      </c>
      <c r="R154" s="17">
        <v>4838663.8451408744</v>
      </c>
      <c r="S154" s="17">
        <v>4946519.4839705825</v>
      </c>
      <c r="T154" s="17">
        <v>3656931.6633259654</v>
      </c>
      <c r="U154" s="17">
        <v>33768985.721628428</v>
      </c>
      <c r="V154" s="17">
        <v>28759972.252738476</v>
      </c>
      <c r="W154" s="17">
        <v>31204537.882887959</v>
      </c>
      <c r="X154" s="17">
        <v>73166402.119625568</v>
      </c>
      <c r="Y154" s="17">
        <v>62082636.721545577</v>
      </c>
      <c r="Z154" s="17">
        <v>88583526.903033137</v>
      </c>
      <c r="AA154" s="17">
        <v>107113046.96166897</v>
      </c>
      <c r="AB154" s="17">
        <v>103240584.14880466</v>
      </c>
      <c r="AC154" s="17">
        <v>103688887.90938139</v>
      </c>
      <c r="AD154" s="17">
        <v>49837803.495692253</v>
      </c>
      <c r="AE154" s="17">
        <v>62777936.993138552</v>
      </c>
      <c r="AF154" s="17">
        <v>71435909.685469389</v>
      </c>
      <c r="AG154" s="17">
        <v>118912757.45399857</v>
      </c>
    </row>
    <row r="155" spans="1:33" x14ac:dyDescent="0.2">
      <c r="A155" s="139"/>
      <c r="B155" s="14" t="s">
        <v>121</v>
      </c>
      <c r="C155" s="52" t="s">
        <v>122</v>
      </c>
      <c r="D155" s="11" t="s">
        <v>229</v>
      </c>
      <c r="E155" s="19">
        <v>272744117.35396522</v>
      </c>
      <c r="F155" s="17">
        <v>0</v>
      </c>
      <c r="G155" s="17">
        <v>-1.3528349354455713</v>
      </c>
      <c r="H155" s="17">
        <v>3896.0031557483599</v>
      </c>
      <c r="I155" s="17">
        <v>10490.456621684832</v>
      </c>
      <c r="J155" s="17">
        <v>332924.13848542981</v>
      </c>
      <c r="K155" s="17">
        <v>4598132.2858861573</v>
      </c>
      <c r="L155" s="17">
        <v>6300237.1872140467</v>
      </c>
      <c r="M155" s="17">
        <v>6193841.1956161112</v>
      </c>
      <c r="N155" s="17">
        <v>16276114.860395133</v>
      </c>
      <c r="O155" s="17">
        <v>17066431.335229069</v>
      </c>
      <c r="P155" s="17">
        <v>9030880.0798306763</v>
      </c>
      <c r="Q155" s="17">
        <v>5539830.8588890433</v>
      </c>
      <c r="R155" s="17">
        <v>2862142.8451408744</v>
      </c>
      <c r="S155" s="17">
        <v>2964711.4839705825</v>
      </c>
      <c r="T155" s="17">
        <v>1718559.6633259654</v>
      </c>
      <c r="U155" s="17">
        <v>30414281.721628428</v>
      </c>
      <c r="V155" s="17">
        <v>25115644.252738476</v>
      </c>
      <c r="W155" s="17">
        <v>25192441.882887959</v>
      </c>
      <c r="X155" s="17">
        <v>66065776.119625568</v>
      </c>
      <c r="Y155" s="17">
        <v>56095515.721545577</v>
      </c>
      <c r="Z155" s="17">
        <v>77882160.903033137</v>
      </c>
      <c r="AA155" s="17">
        <v>96502725.961668968</v>
      </c>
      <c r="AB155" s="17">
        <v>93248668.148804665</v>
      </c>
      <c r="AC155" s="17">
        <v>89000152.90938139</v>
      </c>
      <c r="AD155" s="17">
        <v>40166610.495692253</v>
      </c>
      <c r="AE155" s="17">
        <v>50306104.993138552</v>
      </c>
      <c r="AF155" s="17">
        <v>61276470.685469389</v>
      </c>
      <c r="AG155" s="17">
        <v>108074231.45399857</v>
      </c>
    </row>
    <row r="156" spans="1:33" x14ac:dyDescent="0.2">
      <c r="A156" s="139"/>
      <c r="B156" s="14" t="s">
        <v>27</v>
      </c>
      <c r="C156" s="52" t="s">
        <v>123</v>
      </c>
      <c r="D156" s="11" t="s">
        <v>229</v>
      </c>
      <c r="E156" s="19">
        <v>259550005.0327594</v>
      </c>
      <c r="F156" s="17">
        <v>0</v>
      </c>
      <c r="G156" s="17">
        <v>-0.69862337643280625</v>
      </c>
      <c r="H156" s="17">
        <v>3926.4042081520893</v>
      </c>
      <c r="I156" s="17">
        <v>7014.6730342390947</v>
      </c>
      <c r="J156" s="17">
        <v>194627.42315347819</v>
      </c>
      <c r="K156" s="17">
        <v>3978740.3219613023</v>
      </c>
      <c r="L156" s="17">
        <v>5573327.0125681311</v>
      </c>
      <c r="M156" s="17">
        <v>5486089.3761692643</v>
      </c>
      <c r="N156" s="17">
        <v>15777685.049161449</v>
      </c>
      <c r="O156" s="17">
        <v>16508972.582725748</v>
      </c>
      <c r="P156" s="17">
        <v>7934494.1769284308</v>
      </c>
      <c r="Q156" s="17">
        <v>3945622.1513993144</v>
      </c>
      <c r="R156" s="17">
        <v>929305.17033243179</v>
      </c>
      <c r="S156" s="17">
        <v>959954.68018186092</v>
      </c>
      <c r="T156" s="17">
        <v>98745.384831249714</v>
      </c>
      <c r="U156" s="17">
        <v>29643528.421457767</v>
      </c>
      <c r="V156" s="17">
        <v>24892260.017692745</v>
      </c>
      <c r="W156" s="17">
        <v>27775571.389376163</v>
      </c>
      <c r="X156" s="17">
        <v>66494398.350360274</v>
      </c>
      <c r="Y156" s="17">
        <v>59178482.721635938</v>
      </c>
      <c r="Z156" s="17">
        <v>79677018.34148109</v>
      </c>
      <c r="AA156" s="17">
        <v>91636496.179126143</v>
      </c>
      <c r="AB156" s="17">
        <v>88923654.505982637</v>
      </c>
      <c r="AC156" s="17">
        <v>82402367.051870823</v>
      </c>
      <c r="AD156" s="17">
        <v>39913722.460850477</v>
      </c>
      <c r="AE156" s="17">
        <v>49592753.714441538</v>
      </c>
      <c r="AF156" s="17">
        <v>56306461.576387167</v>
      </c>
      <c r="AG156" s="17">
        <v>89958614.58662796</v>
      </c>
    </row>
    <row r="157" spans="1:33" collapsed="1" x14ac:dyDescent="0.2">
      <c r="D157" s="9"/>
    </row>
    <row r="158" spans="1:33" ht="15.75" x14ac:dyDescent="0.25">
      <c r="B158" s="18" t="s">
        <v>142</v>
      </c>
      <c r="C158" s="25"/>
      <c r="D158" s="10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</row>
    <row r="159" spans="1:33" ht="15.75" x14ac:dyDescent="0.25">
      <c r="B159" s="5" t="s">
        <v>114</v>
      </c>
      <c r="C159" s="8"/>
      <c r="D159" s="6" t="s">
        <v>239</v>
      </c>
      <c r="E159" s="6" t="s">
        <v>241</v>
      </c>
      <c r="F159" s="5">
        <v>2023</v>
      </c>
      <c r="G159" s="5">
        <v>2024</v>
      </c>
      <c r="H159" s="5">
        <v>2025</v>
      </c>
      <c r="I159" s="5">
        <v>2026</v>
      </c>
      <c r="J159" s="5">
        <v>2027</v>
      </c>
      <c r="K159" s="5">
        <v>2028</v>
      </c>
      <c r="L159" s="5">
        <v>2029</v>
      </c>
      <c r="M159" s="5">
        <v>2030</v>
      </c>
      <c r="N159" s="5">
        <v>2031</v>
      </c>
      <c r="O159" s="5">
        <v>2032</v>
      </c>
      <c r="P159" s="5">
        <v>2033</v>
      </c>
      <c r="Q159" s="5">
        <v>2034</v>
      </c>
      <c r="R159" s="5">
        <v>2035</v>
      </c>
      <c r="S159" s="5">
        <v>2036</v>
      </c>
      <c r="T159" s="5">
        <v>2037</v>
      </c>
      <c r="U159" s="5">
        <v>2038</v>
      </c>
      <c r="V159" s="5">
        <v>2039</v>
      </c>
      <c r="W159" s="5">
        <v>2040</v>
      </c>
      <c r="X159" s="5">
        <v>2041</v>
      </c>
      <c r="Y159" s="5">
        <v>2042</v>
      </c>
      <c r="Z159" s="5">
        <v>2043</v>
      </c>
      <c r="AA159" s="5">
        <v>2044</v>
      </c>
      <c r="AB159" s="5">
        <v>2045</v>
      </c>
      <c r="AC159" s="5">
        <v>2046</v>
      </c>
      <c r="AD159" s="5">
        <v>2047</v>
      </c>
      <c r="AE159" s="5">
        <v>2048</v>
      </c>
      <c r="AF159" s="5">
        <v>2049</v>
      </c>
      <c r="AG159" s="5">
        <v>2050</v>
      </c>
    </row>
    <row r="160" spans="1:33" x14ac:dyDescent="0.2">
      <c r="A160" s="139"/>
      <c r="B160" s="14" t="s">
        <v>37</v>
      </c>
      <c r="C160" s="52" t="s">
        <v>119</v>
      </c>
      <c r="D160" s="11" t="s">
        <v>229</v>
      </c>
      <c r="E160" s="19">
        <v>578791303.69874489</v>
      </c>
      <c r="F160" s="17">
        <v>0</v>
      </c>
      <c r="G160" s="17">
        <v>194796.66292190552</v>
      </c>
      <c r="H160" s="17">
        <v>-1913815.5353219509</v>
      </c>
      <c r="I160" s="17">
        <v>-3412245.6803297997</v>
      </c>
      <c r="J160" s="17">
        <v>-10307626.752529621</v>
      </c>
      <c r="K160" s="17">
        <v>5789070.5160706043</v>
      </c>
      <c r="L160" s="17">
        <v>7438228.986669302</v>
      </c>
      <c r="M160" s="17">
        <v>-2435164.0747411251</v>
      </c>
      <c r="N160" s="17">
        <v>-57357468.276116133</v>
      </c>
      <c r="O160" s="17">
        <v>21925116.116452217</v>
      </c>
      <c r="P160" s="17">
        <v>137045704.90920615</v>
      </c>
      <c r="Q160" s="17">
        <v>93405759.349266529</v>
      </c>
      <c r="R160" s="17">
        <v>122442880.64147806</v>
      </c>
      <c r="S160" s="17">
        <v>137253812.81070685</v>
      </c>
      <c r="T160" s="17">
        <v>188037823.82227683</v>
      </c>
      <c r="U160" s="17">
        <v>205964769.18887472</v>
      </c>
      <c r="V160" s="17">
        <v>185963359.06486487</v>
      </c>
      <c r="W160" s="17">
        <v>128978023.66646981</v>
      </c>
      <c r="X160" s="17">
        <v>-9617684.769702673</v>
      </c>
      <c r="Y160" s="17">
        <v>67986925.127314448</v>
      </c>
      <c r="Z160" s="17">
        <v>-9938215.9652670622</v>
      </c>
      <c r="AA160" s="17">
        <v>79208544.390047312</v>
      </c>
      <c r="AB160" s="17">
        <v>82853259.69102037</v>
      </c>
      <c r="AC160" s="17">
        <v>88710155.915451765</v>
      </c>
      <c r="AD160" s="17">
        <v>67023041.901060581</v>
      </c>
      <c r="AE160" s="17">
        <v>-44674064.331494689</v>
      </c>
      <c r="AF160" s="17">
        <v>35174714.843358278</v>
      </c>
      <c r="AG160" s="17">
        <v>-61284848.830045938</v>
      </c>
    </row>
    <row r="161" spans="1:33" x14ac:dyDescent="0.2">
      <c r="A161" s="139"/>
      <c r="B161" s="14" t="s">
        <v>38</v>
      </c>
      <c r="C161" s="52" t="s">
        <v>120</v>
      </c>
      <c r="D161" s="11" t="s">
        <v>229</v>
      </c>
      <c r="E161" s="19">
        <v>583688597.82341552</v>
      </c>
      <c r="F161" s="17">
        <v>0</v>
      </c>
      <c r="G161" s="17">
        <v>189671.66292190552</v>
      </c>
      <c r="H161" s="17">
        <v>-1841526.5353219509</v>
      </c>
      <c r="I161" s="17">
        <v>-3368488.6803297997</v>
      </c>
      <c r="J161" s="17">
        <v>-10303317.752529621</v>
      </c>
      <c r="K161" s="17">
        <v>5896362.5160706043</v>
      </c>
      <c r="L161" s="17">
        <v>7549332.986669302</v>
      </c>
      <c r="M161" s="17">
        <v>-2382405.0747411251</v>
      </c>
      <c r="N161" s="17">
        <v>-57329506.276116133</v>
      </c>
      <c r="O161" s="17">
        <v>21088541.116452217</v>
      </c>
      <c r="P161" s="17">
        <v>135157883.90920615</v>
      </c>
      <c r="Q161" s="17">
        <v>94037243.349266529</v>
      </c>
      <c r="R161" s="17">
        <v>124056335.64147806</v>
      </c>
      <c r="S161" s="17">
        <v>136473802.81070685</v>
      </c>
      <c r="T161" s="17">
        <v>187881356.82227683</v>
      </c>
      <c r="U161" s="17">
        <v>211205345.18887472</v>
      </c>
      <c r="V161" s="17">
        <v>189904244.06486487</v>
      </c>
      <c r="W161" s="17">
        <v>126288856.66646981</v>
      </c>
      <c r="X161" s="17">
        <v>-11159078.769702673</v>
      </c>
      <c r="Y161" s="17">
        <v>64038023.127314448</v>
      </c>
      <c r="Z161" s="17">
        <v>-14318716.965267062</v>
      </c>
      <c r="AA161" s="17">
        <v>78611610.390047312</v>
      </c>
      <c r="AB161" s="17">
        <v>81210342.69102037</v>
      </c>
      <c r="AC161" s="17">
        <v>90096323.915451765</v>
      </c>
      <c r="AD161" s="17">
        <v>76556459.901060581</v>
      </c>
      <c r="AE161" s="17">
        <v>-39895650.331494689</v>
      </c>
      <c r="AF161" s="17">
        <v>46386089.843358278</v>
      </c>
      <c r="AG161" s="17">
        <v>-60371598.830045938</v>
      </c>
    </row>
    <row r="162" spans="1:33" x14ac:dyDescent="0.2">
      <c r="A162" s="139"/>
      <c r="B162" s="14" t="s">
        <v>121</v>
      </c>
      <c r="C162" s="52" t="s">
        <v>122</v>
      </c>
      <c r="D162" s="11" t="s">
        <v>229</v>
      </c>
      <c r="E162" s="19">
        <v>576429754.55601013</v>
      </c>
      <c r="F162" s="17">
        <v>0</v>
      </c>
      <c r="G162" s="17">
        <v>101408.66292190552</v>
      </c>
      <c r="H162" s="17">
        <v>-1967148.5353219509</v>
      </c>
      <c r="I162" s="17">
        <v>-3409153.6803297997</v>
      </c>
      <c r="J162" s="17">
        <v>-10079285.752529621</v>
      </c>
      <c r="K162" s="17">
        <v>5677225.5160706043</v>
      </c>
      <c r="L162" s="17">
        <v>6494463.986669302</v>
      </c>
      <c r="M162" s="17">
        <v>-1922761.0747411251</v>
      </c>
      <c r="N162" s="17">
        <v>-54802341.276116133</v>
      </c>
      <c r="O162" s="17">
        <v>22513541.116452217</v>
      </c>
      <c r="P162" s="17">
        <v>134124968.90920615</v>
      </c>
      <c r="Q162" s="17">
        <v>95190012.349266529</v>
      </c>
      <c r="R162" s="17">
        <v>124738698.64147806</v>
      </c>
      <c r="S162" s="17">
        <v>135567485.81070685</v>
      </c>
      <c r="T162" s="17">
        <v>185327901.82227683</v>
      </c>
      <c r="U162" s="17">
        <v>204679761.18887472</v>
      </c>
      <c r="V162" s="17">
        <v>182292907.06486487</v>
      </c>
      <c r="W162" s="17">
        <v>125609990.66646981</v>
      </c>
      <c r="X162" s="17">
        <v>-978417.76970267296</v>
      </c>
      <c r="Y162" s="17">
        <v>65983290.127314448</v>
      </c>
      <c r="Z162" s="17">
        <v>-16960417.965267062</v>
      </c>
      <c r="AA162" s="17">
        <v>79430675.390047312</v>
      </c>
      <c r="AB162" s="17">
        <v>79287079.69102037</v>
      </c>
      <c r="AC162" s="17">
        <v>91630047.915451765</v>
      </c>
      <c r="AD162" s="17">
        <v>73811529.901060581</v>
      </c>
      <c r="AE162" s="17">
        <v>-46208863.331494689</v>
      </c>
      <c r="AF162" s="17">
        <v>37731508.843358278</v>
      </c>
      <c r="AG162" s="17">
        <v>-66668001.830045938</v>
      </c>
    </row>
    <row r="163" spans="1:33" x14ac:dyDescent="0.2">
      <c r="A163" s="139"/>
      <c r="B163" s="14" t="s">
        <v>27</v>
      </c>
      <c r="C163" s="52" t="s">
        <v>123</v>
      </c>
      <c r="D163" s="11" t="s">
        <v>229</v>
      </c>
      <c r="E163" s="19">
        <v>573128843.02749872</v>
      </c>
      <c r="F163" s="17">
        <v>0</v>
      </c>
      <c r="G163" s="17">
        <v>193871.21622562408</v>
      </c>
      <c r="H163" s="17">
        <v>-1888412.9237380028</v>
      </c>
      <c r="I163" s="17">
        <v>-3287215.6496617794</v>
      </c>
      <c r="J163" s="17">
        <v>-10320687.331147909</v>
      </c>
      <c r="K163" s="17">
        <v>5155810.4519321918</v>
      </c>
      <c r="L163" s="17">
        <v>7167965.159279108</v>
      </c>
      <c r="M163" s="17">
        <v>-2078263.4062070847</v>
      </c>
      <c r="N163" s="17">
        <v>-56291519.169162989</v>
      </c>
      <c r="O163" s="17">
        <v>23078424.456374884</v>
      </c>
      <c r="P163" s="17">
        <v>135001292.05832934</v>
      </c>
      <c r="Q163" s="17">
        <v>93312101.708336592</v>
      </c>
      <c r="R163" s="17">
        <v>121555052.55225015</v>
      </c>
      <c r="S163" s="17">
        <v>141109034.39539218</v>
      </c>
      <c r="T163" s="17">
        <v>181358241.84229851</v>
      </c>
      <c r="U163" s="17">
        <v>207393664.54586172</v>
      </c>
      <c r="V163" s="17">
        <v>176733646.36902952</v>
      </c>
      <c r="W163" s="17">
        <v>120828337.63253856</v>
      </c>
      <c r="X163" s="17">
        <v>-2515652.0313894749</v>
      </c>
      <c r="Y163" s="17">
        <v>68672398.212829351</v>
      </c>
      <c r="Z163" s="17">
        <v>-18301818.346527338</v>
      </c>
      <c r="AA163" s="17">
        <v>69294425.696055412</v>
      </c>
      <c r="AB163" s="17">
        <v>80130141.934489369</v>
      </c>
      <c r="AC163" s="17">
        <v>86246154.534452677</v>
      </c>
      <c r="AD163" s="17">
        <v>64246646.684391499</v>
      </c>
      <c r="AE163" s="17">
        <v>-37640049.71137464</v>
      </c>
      <c r="AF163" s="17">
        <v>49719249.525537014</v>
      </c>
      <c r="AG163" s="17">
        <v>-52316647.36988759</v>
      </c>
    </row>
    <row r="164" spans="1:33" collapsed="1" x14ac:dyDescent="0.2">
      <c r="D164" s="9"/>
    </row>
    <row r="165" spans="1:33" ht="15.75" x14ac:dyDescent="0.25">
      <c r="B165" s="18" t="s">
        <v>46</v>
      </c>
      <c r="C165" s="25"/>
      <c r="D165" s="10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</row>
    <row r="166" spans="1:33" ht="15.75" x14ac:dyDescent="0.25">
      <c r="B166" s="5" t="s">
        <v>114</v>
      </c>
      <c r="C166" s="8"/>
      <c r="D166" s="6" t="s">
        <v>239</v>
      </c>
      <c r="E166" s="6" t="s">
        <v>241</v>
      </c>
      <c r="F166" s="5">
        <v>2023</v>
      </c>
      <c r="G166" s="5">
        <v>2024</v>
      </c>
      <c r="H166" s="5">
        <v>2025</v>
      </c>
      <c r="I166" s="5">
        <v>2026</v>
      </c>
      <c r="J166" s="5">
        <v>2027</v>
      </c>
      <c r="K166" s="5">
        <v>2028</v>
      </c>
      <c r="L166" s="5">
        <v>2029</v>
      </c>
      <c r="M166" s="5">
        <v>2030</v>
      </c>
      <c r="N166" s="5">
        <v>2031</v>
      </c>
      <c r="O166" s="5">
        <v>2032</v>
      </c>
      <c r="P166" s="5">
        <v>2033</v>
      </c>
      <c r="Q166" s="5">
        <v>2034</v>
      </c>
      <c r="R166" s="5">
        <v>2035</v>
      </c>
      <c r="S166" s="5">
        <v>2036</v>
      </c>
      <c r="T166" s="5">
        <v>2037</v>
      </c>
      <c r="U166" s="5">
        <v>2038</v>
      </c>
      <c r="V166" s="5">
        <v>2039</v>
      </c>
      <c r="W166" s="5">
        <v>2040</v>
      </c>
      <c r="X166" s="5">
        <v>2041</v>
      </c>
      <c r="Y166" s="5">
        <v>2042</v>
      </c>
      <c r="Z166" s="5">
        <v>2043</v>
      </c>
      <c r="AA166" s="5">
        <v>2044</v>
      </c>
      <c r="AB166" s="5">
        <v>2045</v>
      </c>
      <c r="AC166" s="5">
        <v>2046</v>
      </c>
      <c r="AD166" s="5">
        <v>2047</v>
      </c>
      <c r="AE166" s="5">
        <v>2048</v>
      </c>
      <c r="AF166" s="5">
        <v>2049</v>
      </c>
      <c r="AG166" s="5">
        <v>2050</v>
      </c>
    </row>
    <row r="167" spans="1:33" x14ac:dyDescent="0.2">
      <c r="A167" s="139"/>
      <c r="B167" s="14" t="s">
        <v>37</v>
      </c>
      <c r="C167" s="52" t="s">
        <v>119</v>
      </c>
      <c r="D167" s="11" t="s">
        <v>229</v>
      </c>
      <c r="E167" s="19">
        <v>135688337.52205893</v>
      </c>
      <c r="F167" s="17">
        <v>0</v>
      </c>
      <c r="G167" s="17">
        <v>-352.46521164849401</v>
      </c>
      <c r="H167" s="17">
        <v>-458.39042924717069</v>
      </c>
      <c r="I167" s="17">
        <v>-131605.89321613312</v>
      </c>
      <c r="J167" s="17">
        <v>-1820166.9517148845</v>
      </c>
      <c r="K167" s="17">
        <v>249417.97842917964</v>
      </c>
      <c r="L167" s="17">
        <v>-534.99103278294206</v>
      </c>
      <c r="M167" s="17">
        <v>948611.17139156768</v>
      </c>
      <c r="N167" s="17">
        <v>-57706.847392801195</v>
      </c>
      <c r="O167" s="17">
        <v>-772987.91501912987</v>
      </c>
      <c r="P167" s="17">
        <v>-665534.69028631225</v>
      </c>
      <c r="Q167" s="17">
        <v>17296638.102366082</v>
      </c>
      <c r="R167" s="17">
        <v>821828.73457747325</v>
      </c>
      <c r="S167" s="17">
        <v>-4050850.8232869972</v>
      </c>
      <c r="T167" s="17">
        <v>-1423818.3487988818</v>
      </c>
      <c r="U167" s="17">
        <v>-20420490.63582585</v>
      </c>
      <c r="V167" s="17">
        <v>5888.6671281232266</v>
      </c>
      <c r="W167" s="17">
        <v>10144505.78353253</v>
      </c>
      <c r="X167" s="17">
        <v>38584047.762691796</v>
      </c>
      <c r="Y167" s="17">
        <v>42492703.179619387</v>
      </c>
      <c r="Z167" s="17">
        <v>96637950.581589848</v>
      </c>
      <c r="AA167" s="17">
        <v>97057210.526474655</v>
      </c>
      <c r="AB167" s="17">
        <v>68300395.126065791</v>
      </c>
      <c r="AC167" s="17">
        <v>36012529.435753763</v>
      </c>
      <c r="AD167" s="17">
        <v>27939419.061052263</v>
      </c>
      <c r="AE167" s="17">
        <v>16880484.368403196</v>
      </c>
      <c r="AF167" s="17">
        <v>25804640.712141693</v>
      </c>
      <c r="AG167" s="17">
        <v>23539776.445167959</v>
      </c>
    </row>
    <row r="168" spans="1:33" x14ac:dyDescent="0.2">
      <c r="A168" s="139"/>
      <c r="B168" s="14" t="s">
        <v>38</v>
      </c>
      <c r="C168" s="52" t="s">
        <v>120</v>
      </c>
      <c r="D168" s="11" t="s">
        <v>229</v>
      </c>
      <c r="E168" s="19">
        <v>143201061.0110808</v>
      </c>
      <c r="F168" s="17">
        <v>0</v>
      </c>
      <c r="G168" s="17">
        <v>-336.46521164849401</v>
      </c>
      <c r="H168" s="17">
        <v>-428.39042924717069</v>
      </c>
      <c r="I168" s="17">
        <v>-112298.89321613312</v>
      </c>
      <c r="J168" s="17">
        <v>-1815277.9517148845</v>
      </c>
      <c r="K168" s="17">
        <v>256624.97842917964</v>
      </c>
      <c r="L168" s="17">
        <v>-541.99103278294206</v>
      </c>
      <c r="M168" s="17">
        <v>948705.17139156768</v>
      </c>
      <c r="N168" s="17">
        <v>24447.152607198805</v>
      </c>
      <c r="O168" s="17">
        <v>-761070.91501912987</v>
      </c>
      <c r="P168" s="17">
        <v>-665506.69028631225</v>
      </c>
      <c r="Q168" s="17">
        <v>17418485.102366082</v>
      </c>
      <c r="R168" s="17">
        <v>895386.73457747325</v>
      </c>
      <c r="S168" s="17">
        <v>-3890571.8232869972</v>
      </c>
      <c r="T168" s="17">
        <v>-1351105.3487988818</v>
      </c>
      <c r="U168" s="17">
        <v>-20425551.63582585</v>
      </c>
      <c r="V168" s="17">
        <v>5927.6671281232266</v>
      </c>
      <c r="W168" s="17">
        <v>9878121.7835325301</v>
      </c>
      <c r="X168" s="17">
        <v>41403774.762691796</v>
      </c>
      <c r="Y168" s="17">
        <v>44038149.179619387</v>
      </c>
      <c r="Z168" s="17">
        <v>97641432.581589848</v>
      </c>
      <c r="AA168" s="17">
        <v>99833366.526474655</v>
      </c>
      <c r="AB168" s="17">
        <v>69140520.126065791</v>
      </c>
      <c r="AC168" s="17">
        <v>41154695.435753763</v>
      </c>
      <c r="AD168" s="17">
        <v>30270145.061052263</v>
      </c>
      <c r="AE168" s="17">
        <v>19291622.368403196</v>
      </c>
      <c r="AF168" s="17">
        <v>33194762.712141693</v>
      </c>
      <c r="AG168" s="17">
        <v>25280161.445167959</v>
      </c>
    </row>
    <row r="169" spans="1:33" x14ac:dyDescent="0.2">
      <c r="A169" s="139"/>
      <c r="B169" s="14" t="s">
        <v>121</v>
      </c>
      <c r="C169" s="52" t="s">
        <v>122</v>
      </c>
      <c r="D169" s="11" t="s">
        <v>229</v>
      </c>
      <c r="E169" s="19">
        <v>137726997.52644938</v>
      </c>
      <c r="F169" s="17">
        <v>0</v>
      </c>
      <c r="G169" s="17">
        <v>5448.534788351506</v>
      </c>
      <c r="H169" s="17">
        <v>-592.39042924717069</v>
      </c>
      <c r="I169" s="17">
        <v>-127342.89321613312</v>
      </c>
      <c r="J169" s="17">
        <v>-1774797.9517148845</v>
      </c>
      <c r="K169" s="17">
        <v>246837.97842917964</v>
      </c>
      <c r="L169" s="17">
        <v>-732.99103278294206</v>
      </c>
      <c r="M169" s="17">
        <v>951177.17139156768</v>
      </c>
      <c r="N169" s="17">
        <v>-5683.8473928011954</v>
      </c>
      <c r="O169" s="17">
        <v>-734085.91501912987</v>
      </c>
      <c r="P169" s="17">
        <v>-665759.69028631225</v>
      </c>
      <c r="Q169" s="17">
        <v>17378544.102366082</v>
      </c>
      <c r="R169" s="17">
        <v>1094385.7345774733</v>
      </c>
      <c r="S169" s="17">
        <v>-3876207.8232869972</v>
      </c>
      <c r="T169" s="17">
        <v>-1646733.3487988818</v>
      </c>
      <c r="U169" s="17">
        <v>-20405023.63582585</v>
      </c>
      <c r="V169" s="17">
        <v>5568.6671281232266</v>
      </c>
      <c r="W169" s="17">
        <v>9626103.7835325301</v>
      </c>
      <c r="X169" s="17">
        <v>41151262.762691796</v>
      </c>
      <c r="Y169" s="17">
        <v>42986973.179619387</v>
      </c>
      <c r="Z169" s="17">
        <v>96782822.581589848</v>
      </c>
      <c r="AA169" s="17">
        <v>97642592.526474655</v>
      </c>
      <c r="AB169" s="17">
        <v>67623416.126065791</v>
      </c>
      <c r="AC169" s="17">
        <v>37809702.435753763</v>
      </c>
      <c r="AD169" s="17">
        <v>28915411.061052263</v>
      </c>
      <c r="AE169" s="17">
        <v>16010336.368403196</v>
      </c>
      <c r="AF169" s="17">
        <v>28788375.712141693</v>
      </c>
      <c r="AG169" s="17">
        <v>22266034.445167959</v>
      </c>
    </row>
    <row r="170" spans="1:33" x14ac:dyDescent="0.2">
      <c r="A170" s="139"/>
      <c r="B170" s="14" t="s">
        <v>27</v>
      </c>
      <c r="C170" s="52" t="s">
        <v>123</v>
      </c>
      <c r="D170" s="11" t="s">
        <v>229</v>
      </c>
      <c r="E170" s="19">
        <v>124707498.60892855</v>
      </c>
      <c r="F170" s="17">
        <v>0</v>
      </c>
      <c r="G170" s="17">
        <v>-309.77247265726328</v>
      </c>
      <c r="H170" s="17">
        <v>-419.77199446409941</v>
      </c>
      <c r="I170" s="17">
        <v>-134990.3547109291</v>
      </c>
      <c r="J170" s="17">
        <v>-1818383.0361865349</v>
      </c>
      <c r="K170" s="17">
        <v>217413.73775976896</v>
      </c>
      <c r="L170" s="17">
        <v>-527.39405863359571</v>
      </c>
      <c r="M170" s="17">
        <v>948759.7117872755</v>
      </c>
      <c r="N170" s="17">
        <v>132656.06125961058</v>
      </c>
      <c r="O170" s="17">
        <v>-285610.01806139341</v>
      </c>
      <c r="P170" s="17">
        <v>-665465.76786155533</v>
      </c>
      <c r="Q170" s="17">
        <v>17533048.209352061</v>
      </c>
      <c r="R170" s="17">
        <v>1078233.9730542088</v>
      </c>
      <c r="S170" s="17">
        <v>-4318718.9311315026</v>
      </c>
      <c r="T170" s="17">
        <v>-1837911.1807128959</v>
      </c>
      <c r="U170" s="17">
        <v>-20109052.446479879</v>
      </c>
      <c r="V170" s="17">
        <v>5986.0996917575176</v>
      </c>
      <c r="W170" s="17">
        <v>9169794.0599186756</v>
      </c>
      <c r="X170" s="17">
        <v>37467627.088613026</v>
      </c>
      <c r="Y170" s="17">
        <v>40155082.097208686</v>
      </c>
      <c r="Z170" s="17">
        <v>94873392.329050213</v>
      </c>
      <c r="AA170" s="17">
        <v>94958508.28477183</v>
      </c>
      <c r="AB170" s="17">
        <v>61603108.914357871</v>
      </c>
      <c r="AC170" s="17">
        <v>33707574.517776996</v>
      </c>
      <c r="AD170" s="17">
        <v>20275450.871308327</v>
      </c>
      <c r="AE170" s="17">
        <v>12037846.025105238</v>
      </c>
      <c r="AF170" s="17">
        <v>17228804.413031757</v>
      </c>
      <c r="AG170" s="17">
        <v>17211868.70144707</v>
      </c>
    </row>
    <row r="171" spans="1:33" collapsed="1" x14ac:dyDescent="0.2">
      <c r="D171" s="9"/>
    </row>
    <row r="172" spans="1:33" ht="15.75" x14ac:dyDescent="0.25">
      <c r="B172" s="18" t="s">
        <v>144</v>
      </c>
      <c r="C172" s="25"/>
      <c r="D172" s="10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</row>
    <row r="173" spans="1:33" ht="15.75" x14ac:dyDescent="0.25">
      <c r="B173" s="5" t="s">
        <v>114</v>
      </c>
      <c r="C173" s="8"/>
      <c r="D173" s="6" t="s">
        <v>239</v>
      </c>
      <c r="E173" s="6" t="s">
        <v>241</v>
      </c>
      <c r="F173" s="5">
        <v>2023</v>
      </c>
      <c r="G173" s="5">
        <v>2024</v>
      </c>
      <c r="H173" s="5">
        <v>2025</v>
      </c>
      <c r="I173" s="5">
        <v>2026</v>
      </c>
      <c r="J173" s="5">
        <v>2027</v>
      </c>
      <c r="K173" s="5">
        <v>2028</v>
      </c>
      <c r="L173" s="5">
        <v>2029</v>
      </c>
      <c r="M173" s="5">
        <v>2030</v>
      </c>
      <c r="N173" s="5">
        <v>2031</v>
      </c>
      <c r="O173" s="5">
        <v>2032</v>
      </c>
      <c r="P173" s="5">
        <v>2033</v>
      </c>
      <c r="Q173" s="5">
        <v>2034</v>
      </c>
      <c r="R173" s="5">
        <v>2035</v>
      </c>
      <c r="S173" s="5">
        <v>2036</v>
      </c>
      <c r="T173" s="5">
        <v>2037</v>
      </c>
      <c r="U173" s="5">
        <v>2038</v>
      </c>
      <c r="V173" s="5">
        <v>2039</v>
      </c>
      <c r="W173" s="5">
        <v>2040</v>
      </c>
      <c r="X173" s="5">
        <v>2041</v>
      </c>
      <c r="Y173" s="5">
        <v>2042</v>
      </c>
      <c r="Z173" s="5">
        <v>2043</v>
      </c>
      <c r="AA173" s="5">
        <v>2044</v>
      </c>
      <c r="AB173" s="5">
        <v>2045</v>
      </c>
      <c r="AC173" s="5">
        <v>2046</v>
      </c>
      <c r="AD173" s="5">
        <v>2047</v>
      </c>
      <c r="AE173" s="5">
        <v>2048</v>
      </c>
      <c r="AF173" s="5">
        <v>2049</v>
      </c>
      <c r="AG173" s="5">
        <v>2050</v>
      </c>
    </row>
    <row r="174" spans="1:33" x14ac:dyDescent="0.2">
      <c r="A174" s="139"/>
      <c r="B174" s="14" t="s">
        <v>37</v>
      </c>
      <c r="C174" s="52" t="s">
        <v>119</v>
      </c>
      <c r="D174" s="11" t="s">
        <v>229</v>
      </c>
      <c r="E174" s="19">
        <v>2990131388.5548387</v>
      </c>
      <c r="F174" s="17">
        <v>0</v>
      </c>
      <c r="G174" s="17">
        <v>-34284.187918543816</v>
      </c>
      <c r="H174" s="17">
        <v>249320.63590025902</v>
      </c>
      <c r="I174" s="17">
        <v>1592115.6288034916</v>
      </c>
      <c r="J174" s="17">
        <v>16267472.700969219</v>
      </c>
      <c r="K174" s="17">
        <v>13596355.874295712</v>
      </c>
      <c r="L174" s="17">
        <v>30730369.403833389</v>
      </c>
      <c r="M174" s="17">
        <v>73073713.603114128</v>
      </c>
      <c r="N174" s="17">
        <v>183869521.05173588</v>
      </c>
      <c r="O174" s="17">
        <v>203547501.94386005</v>
      </c>
      <c r="P174" s="17">
        <v>107852162.66434765</v>
      </c>
      <c r="Q174" s="17">
        <v>203127841.4808073</v>
      </c>
      <c r="R174" s="17">
        <v>141123815.93842697</v>
      </c>
      <c r="S174" s="17">
        <v>226858484.56025887</v>
      </c>
      <c r="T174" s="17">
        <v>173932716.31534004</v>
      </c>
      <c r="U174" s="17">
        <v>74965468.562498093</v>
      </c>
      <c r="V174" s="17">
        <v>143487874.53977776</v>
      </c>
      <c r="W174" s="17">
        <v>304025205.71928596</v>
      </c>
      <c r="X174" s="17">
        <v>484482401.38132095</v>
      </c>
      <c r="Y174" s="17">
        <v>505440036.03856659</v>
      </c>
      <c r="Z174" s="17">
        <v>697745915.13803673</v>
      </c>
      <c r="AA174" s="17">
        <v>476643189.5436821</v>
      </c>
      <c r="AB174" s="17">
        <v>488480397.98536301</v>
      </c>
      <c r="AC174" s="17">
        <v>690410310.30041504</v>
      </c>
      <c r="AD174" s="17">
        <v>1047612328.9240952</v>
      </c>
      <c r="AE174" s="17">
        <v>1228027357.4342499</v>
      </c>
      <c r="AF174" s="17">
        <v>1208775945.5318336</v>
      </c>
      <c r="AG174" s="17">
        <v>1260283940.9249611</v>
      </c>
    </row>
    <row r="175" spans="1:33" x14ac:dyDescent="0.2">
      <c r="A175" s="187"/>
      <c r="B175" s="14" t="s">
        <v>38</v>
      </c>
      <c r="C175" s="52" t="s">
        <v>120</v>
      </c>
      <c r="D175" s="11" t="s">
        <v>229</v>
      </c>
      <c r="E175" s="19">
        <v>3006931775.0328431</v>
      </c>
      <c r="F175" s="17">
        <v>0</v>
      </c>
      <c r="G175" s="17">
        <v>-34834.187918543816</v>
      </c>
      <c r="H175" s="17">
        <v>-398881.36409974098</v>
      </c>
      <c r="I175" s="17">
        <v>981998.62880349159</v>
      </c>
      <c r="J175" s="17">
        <v>15683863.700969219</v>
      </c>
      <c r="K175" s="17">
        <v>13977719.874295712</v>
      </c>
      <c r="L175" s="17">
        <v>29439984.403833389</v>
      </c>
      <c r="M175" s="17">
        <v>71858552.603114128</v>
      </c>
      <c r="N175" s="17">
        <v>182681269.05173588</v>
      </c>
      <c r="O175" s="17">
        <v>204564958.94386005</v>
      </c>
      <c r="P175" s="17">
        <v>108410678.66434765</v>
      </c>
      <c r="Q175" s="17">
        <v>201581134.4808073</v>
      </c>
      <c r="R175" s="17">
        <v>140138901.93842697</v>
      </c>
      <c r="S175" s="17">
        <v>225767443.56025887</v>
      </c>
      <c r="T175" s="17">
        <v>173091629.31534004</v>
      </c>
      <c r="U175" s="17">
        <v>68207891.562498093</v>
      </c>
      <c r="V175" s="17">
        <v>136719979.53977776</v>
      </c>
      <c r="W175" s="17">
        <v>313882988.71928596</v>
      </c>
      <c r="X175" s="17">
        <v>488805145.38132095</v>
      </c>
      <c r="Y175" s="17">
        <v>512957252.03856659</v>
      </c>
      <c r="Z175" s="17">
        <v>713971342.13803673</v>
      </c>
      <c r="AA175" s="17">
        <v>495166984.5436821</v>
      </c>
      <c r="AB175" s="17">
        <v>498090828.98536301</v>
      </c>
      <c r="AC175" s="17">
        <v>699634402.30041504</v>
      </c>
      <c r="AD175" s="17">
        <v>1049770093.9240952</v>
      </c>
      <c r="AE175" s="17">
        <v>1231109763.4342499</v>
      </c>
      <c r="AF175" s="17">
        <v>1200683949.5318336</v>
      </c>
      <c r="AG175" s="17">
        <v>1280788619.9249611</v>
      </c>
    </row>
    <row r="176" spans="1:33" x14ac:dyDescent="0.2">
      <c r="A176" s="139"/>
      <c r="B176" s="14" t="s">
        <v>121</v>
      </c>
      <c r="C176" s="52" t="s">
        <v>122</v>
      </c>
      <c r="D176" s="11" t="s">
        <v>229</v>
      </c>
      <c r="E176" s="19">
        <v>2948064816.8334746</v>
      </c>
      <c r="F176" s="17">
        <v>0</v>
      </c>
      <c r="G176" s="17">
        <v>-42500.187918543816</v>
      </c>
      <c r="H176" s="17">
        <v>698391.63590025902</v>
      </c>
      <c r="I176" s="17">
        <v>1991152.6288034916</v>
      </c>
      <c r="J176" s="17">
        <v>16181367.700969219</v>
      </c>
      <c r="K176" s="17">
        <v>13508010.874295712</v>
      </c>
      <c r="L176" s="17">
        <v>32314693.403833389</v>
      </c>
      <c r="M176" s="17">
        <v>71080753.603114128</v>
      </c>
      <c r="N176" s="17">
        <v>177967928.05173588</v>
      </c>
      <c r="O176" s="17">
        <v>195153342.94386005</v>
      </c>
      <c r="P176" s="17">
        <v>103001368.66434765</v>
      </c>
      <c r="Q176" s="17">
        <v>193590720.4808073</v>
      </c>
      <c r="R176" s="17">
        <v>135475469.93842697</v>
      </c>
      <c r="S176" s="17">
        <v>221767032.56025887</v>
      </c>
      <c r="T176" s="17">
        <v>170920361.31534004</v>
      </c>
      <c r="U176" s="17">
        <v>79871632.562498093</v>
      </c>
      <c r="V176" s="17">
        <v>142886275.53977776</v>
      </c>
      <c r="W176" s="17">
        <v>307856457.71928596</v>
      </c>
      <c r="X176" s="17">
        <v>460413553.38132095</v>
      </c>
      <c r="Y176" s="17">
        <v>506294305.03856659</v>
      </c>
      <c r="Z176" s="17">
        <v>706241442.13803673</v>
      </c>
      <c r="AA176" s="17">
        <v>479385153.5436821</v>
      </c>
      <c r="AB176" s="17">
        <v>496638568.98536301</v>
      </c>
      <c r="AC176" s="17">
        <v>678498948.30041504</v>
      </c>
      <c r="AD176" s="17">
        <v>1018996299.9240952</v>
      </c>
      <c r="AE176" s="17">
        <v>1208997960.4342499</v>
      </c>
      <c r="AF176" s="17">
        <v>1181347387.5318336</v>
      </c>
      <c r="AG176" s="17">
        <v>1256767697.9249611</v>
      </c>
    </row>
    <row r="177" spans="1:33" x14ac:dyDescent="0.2">
      <c r="A177" s="139"/>
      <c r="B177" s="14" t="s">
        <v>27</v>
      </c>
      <c r="C177" s="52" t="s">
        <v>123</v>
      </c>
      <c r="D177" s="11" t="s">
        <v>229</v>
      </c>
      <c r="E177" s="19">
        <v>2886678865.0912666</v>
      </c>
      <c r="F177" s="17">
        <v>0</v>
      </c>
      <c r="G177" s="17">
        <v>-33670.034561872482</v>
      </c>
      <c r="H177" s="17">
        <v>1381794.0561029911</v>
      </c>
      <c r="I177" s="17">
        <v>2684100.2035377026</v>
      </c>
      <c r="J177" s="17">
        <v>16922287.003363132</v>
      </c>
      <c r="K177" s="17">
        <v>12818539.044749737</v>
      </c>
      <c r="L177" s="17">
        <v>30596262.27560997</v>
      </c>
      <c r="M177" s="17">
        <v>71572959.680805206</v>
      </c>
      <c r="N177" s="17">
        <v>182736003.19079494</v>
      </c>
      <c r="O177" s="17">
        <v>194567177.91726017</v>
      </c>
      <c r="P177" s="17">
        <v>106792294.11793709</v>
      </c>
      <c r="Q177" s="17">
        <v>201660153.28196621</v>
      </c>
      <c r="R177" s="17">
        <v>140570374.32824421</v>
      </c>
      <c r="S177" s="17">
        <v>220321392.05828285</v>
      </c>
      <c r="T177" s="17">
        <v>181827279.96413994</v>
      </c>
      <c r="U177" s="17">
        <v>72240940.149572372</v>
      </c>
      <c r="V177" s="17">
        <v>146736610.3757515</v>
      </c>
      <c r="W177" s="17">
        <v>303906466.65463638</v>
      </c>
      <c r="X177" s="17">
        <v>453384131.99000168</v>
      </c>
      <c r="Y177" s="17">
        <v>503984687.47825432</v>
      </c>
      <c r="Z177" s="17">
        <v>686430692.46926498</v>
      </c>
      <c r="AA177" s="17">
        <v>468057944.77823257</v>
      </c>
      <c r="AB177" s="17">
        <v>470943432.23025131</v>
      </c>
      <c r="AC177" s="17">
        <v>650246474.51673126</v>
      </c>
      <c r="AD177" s="17">
        <v>1007898767.3847351</v>
      </c>
      <c r="AE177" s="17">
        <v>1153465193.8778725</v>
      </c>
      <c r="AF177" s="17">
        <v>1117218485.3278656</v>
      </c>
      <c r="AG177" s="17">
        <v>1179670674.1051826</v>
      </c>
    </row>
    <row r="179" spans="1:33" x14ac:dyDescent="0.2">
      <c r="F179" s="46"/>
    </row>
    <row r="180" spans="1:33" ht="20.25" x14ac:dyDescent="0.3">
      <c r="C180" s="4" t="s">
        <v>251</v>
      </c>
      <c r="D180" s="37"/>
      <c r="E180" s="37"/>
      <c r="F180" s="21" t="s">
        <v>37</v>
      </c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</row>
    <row r="182" spans="1:33" ht="15.75" x14ac:dyDescent="0.25">
      <c r="C182" s="8"/>
      <c r="D182" s="8"/>
      <c r="E182" s="8"/>
      <c r="F182" s="5">
        <v>2023</v>
      </c>
      <c r="G182" s="5">
        <v>2024</v>
      </c>
      <c r="H182" s="5">
        <v>2025</v>
      </c>
      <c r="I182" s="5">
        <v>2026</v>
      </c>
      <c r="J182" s="5">
        <v>2027</v>
      </c>
      <c r="K182" s="5">
        <v>2028</v>
      </c>
      <c r="L182" s="5">
        <v>2029</v>
      </c>
      <c r="M182" s="5">
        <v>2030</v>
      </c>
      <c r="N182" s="5">
        <v>2031</v>
      </c>
      <c r="O182" s="5">
        <v>2032</v>
      </c>
      <c r="P182" s="5">
        <v>2033</v>
      </c>
      <c r="Q182" s="5">
        <v>2034</v>
      </c>
      <c r="R182" s="5">
        <v>2035</v>
      </c>
      <c r="S182" s="5">
        <v>2036</v>
      </c>
      <c r="T182" s="5">
        <v>2037</v>
      </c>
      <c r="U182" s="5">
        <v>2038</v>
      </c>
      <c r="V182" s="5">
        <v>2039</v>
      </c>
      <c r="W182" s="5">
        <v>2040</v>
      </c>
      <c r="X182" s="5">
        <v>2041</v>
      </c>
      <c r="Y182" s="5">
        <v>2042</v>
      </c>
      <c r="Z182" s="5">
        <v>2043</v>
      </c>
      <c r="AA182" s="5">
        <v>2044</v>
      </c>
      <c r="AB182" s="5">
        <v>2045</v>
      </c>
      <c r="AC182" s="5">
        <v>2046</v>
      </c>
      <c r="AD182" s="5">
        <v>2047</v>
      </c>
      <c r="AE182" s="5">
        <v>2048</v>
      </c>
      <c r="AF182" s="5">
        <v>2049</v>
      </c>
      <c r="AG182" s="5">
        <v>2050</v>
      </c>
    </row>
    <row r="183" spans="1:33" x14ac:dyDescent="0.2">
      <c r="C183" s="24" t="s">
        <v>252</v>
      </c>
      <c r="D183" s="11" t="s">
        <v>16</v>
      </c>
      <c r="E183" s="24"/>
      <c r="F183" s="102">
        <v>1.1130249999999999</v>
      </c>
      <c r="G183" s="102">
        <v>1.1742413749999998</v>
      </c>
      <c r="H183" s="102">
        <v>1.2388246506249998</v>
      </c>
      <c r="I183" s="102">
        <v>1.3069600064093747</v>
      </c>
      <c r="J183" s="102">
        <v>1.3788428067618903</v>
      </c>
      <c r="K183" s="102">
        <v>1.4546791611337941</v>
      </c>
      <c r="L183" s="102">
        <v>1.5346865149961528</v>
      </c>
      <c r="M183" s="102">
        <v>1.6190942733209412</v>
      </c>
      <c r="N183" s="102">
        <v>1.708144458353593</v>
      </c>
      <c r="O183" s="102">
        <v>1.8020924035630403</v>
      </c>
      <c r="P183" s="102">
        <v>1.9012074857590076</v>
      </c>
      <c r="Q183" s="102">
        <v>2.0057738974757529</v>
      </c>
      <c r="R183" s="102">
        <v>2.1160914618369193</v>
      </c>
      <c r="S183" s="102">
        <v>2.2324764922379496</v>
      </c>
      <c r="T183" s="102">
        <v>2.3552626993110368</v>
      </c>
      <c r="U183" s="102">
        <v>2.4848021477731437</v>
      </c>
      <c r="V183" s="102">
        <v>2.6214662659006667</v>
      </c>
      <c r="W183" s="102">
        <v>2.7656469105252031</v>
      </c>
      <c r="X183" s="102">
        <v>2.9177574906040893</v>
      </c>
      <c r="Y183" s="102">
        <v>3.078234152587314</v>
      </c>
      <c r="Z183" s="102">
        <v>3.2475370309796161</v>
      </c>
      <c r="AA183" s="102">
        <v>3.4261515676834948</v>
      </c>
      <c r="AB183" s="102">
        <v>3.6145899039060869</v>
      </c>
      <c r="AC183" s="102">
        <v>3.8133923486209218</v>
      </c>
      <c r="AD183" s="102">
        <v>4.0231289277950726</v>
      </c>
      <c r="AE183" s="102">
        <v>4.2444010188238011</v>
      </c>
      <c r="AF183" s="102">
        <v>4.47784307485911</v>
      </c>
      <c r="AG183" s="102">
        <v>4.7241244439763603</v>
      </c>
    </row>
    <row r="185" spans="1:33" ht="15.75" x14ac:dyDescent="0.25">
      <c r="C185" s="8" t="s">
        <v>253</v>
      </c>
      <c r="D185" s="6" t="s">
        <v>239</v>
      </c>
      <c r="E185" s="137" t="s">
        <v>241</v>
      </c>
      <c r="F185" s="5">
        <v>2023</v>
      </c>
      <c r="G185" s="5">
        <v>2024</v>
      </c>
      <c r="H185" s="5">
        <v>2025</v>
      </c>
      <c r="I185" s="5">
        <v>2026</v>
      </c>
      <c r="J185" s="5">
        <v>2027</v>
      </c>
      <c r="K185" s="5">
        <v>2028</v>
      </c>
      <c r="L185" s="5">
        <v>2029</v>
      </c>
      <c r="M185" s="5">
        <v>2030</v>
      </c>
      <c r="N185" s="5">
        <v>2031</v>
      </c>
      <c r="O185" s="5">
        <v>2032</v>
      </c>
      <c r="P185" s="5">
        <v>2033</v>
      </c>
      <c r="Q185" s="5">
        <v>2034</v>
      </c>
      <c r="R185" s="5">
        <v>2035</v>
      </c>
      <c r="S185" s="5">
        <v>2036</v>
      </c>
      <c r="T185" s="5">
        <v>2037</v>
      </c>
      <c r="U185" s="5">
        <v>2038</v>
      </c>
      <c r="V185" s="5">
        <v>2039</v>
      </c>
      <c r="W185" s="5">
        <v>2040</v>
      </c>
      <c r="X185" s="5">
        <v>2041</v>
      </c>
      <c r="Y185" s="5">
        <v>2042</v>
      </c>
      <c r="Z185" s="5">
        <v>2043</v>
      </c>
      <c r="AA185" s="5">
        <v>2044</v>
      </c>
      <c r="AB185" s="5">
        <v>2045</v>
      </c>
      <c r="AC185" s="5">
        <v>2046</v>
      </c>
      <c r="AD185" s="5">
        <v>2047</v>
      </c>
      <c r="AE185" s="5">
        <v>2048</v>
      </c>
      <c r="AF185" s="5">
        <v>2049</v>
      </c>
      <c r="AG185" s="5">
        <v>2050</v>
      </c>
    </row>
    <row r="186" spans="1:33" x14ac:dyDescent="0.2">
      <c r="C186" s="24" t="s">
        <v>43</v>
      </c>
      <c r="D186" s="11" t="s">
        <v>229</v>
      </c>
      <c r="E186" s="138">
        <v>-0.15292262050320646</v>
      </c>
      <c r="F186" s="17">
        <v>0</v>
      </c>
      <c r="G186" s="17">
        <v>-7.1158406022030638E-5</v>
      </c>
      <c r="H186" s="17">
        <v>-0.36029286095758467</v>
      </c>
      <c r="I186" s="17">
        <v>-5.2360449404089189E-2</v>
      </c>
      <c r="J186" s="17">
        <v>-0.45898552459141945</v>
      </c>
      <c r="K186" s="17">
        <v>-6.8147947216728742E-5</v>
      </c>
      <c r="L186" s="17">
        <v>0.72028739806660491</v>
      </c>
      <c r="M186" s="17">
        <v>-6.8085836072186387E-5</v>
      </c>
      <c r="N186" s="17">
        <v>-6.8333564532928798E-5</v>
      </c>
      <c r="O186" s="17">
        <v>-6.8065201027545176E-5</v>
      </c>
      <c r="P186" s="17">
        <v>-6.8288213524926684E-5</v>
      </c>
      <c r="Q186" s="17">
        <v>-6.7994618726616789E-5</v>
      </c>
      <c r="R186" s="17">
        <v>-6.8313414982645369E-5</v>
      </c>
      <c r="S186" s="17">
        <v>-6.8092541551631743E-5</v>
      </c>
      <c r="T186" s="17">
        <v>-6.8297520706044458E-5</v>
      </c>
      <c r="U186" s="17">
        <v>-6.8330419116000265E-5</v>
      </c>
      <c r="V186" s="17">
        <v>-6.8065808799127247E-5</v>
      </c>
      <c r="W186" s="17">
        <v>-6.8361749272332918E-5</v>
      </c>
      <c r="X186" s="17">
        <v>-6.8244104401669715E-5</v>
      </c>
      <c r="Y186" s="17">
        <v>-6.7978033969429963E-5</v>
      </c>
      <c r="Z186" s="17">
        <v>-6.8281361846045063E-5</v>
      </c>
      <c r="AA186" s="17">
        <v>-6.83106543539883E-5</v>
      </c>
      <c r="AB186" s="17">
        <v>-6.8056998820839257E-5</v>
      </c>
      <c r="AC186" s="17">
        <v>-6.8136896230138619E-5</v>
      </c>
      <c r="AD186" s="17">
        <v>-6.8053873610823636E-5</v>
      </c>
      <c r="AE186" s="17">
        <v>-6.8442689026700909E-5</v>
      </c>
      <c r="AF186" s="17">
        <v>-6.8060491666538763E-5</v>
      </c>
      <c r="AG186" s="17">
        <v>-6.808327124117891E-5</v>
      </c>
    </row>
    <row r="187" spans="1:33" x14ac:dyDescent="0.2">
      <c r="C187" s="24" t="s">
        <v>44</v>
      </c>
      <c r="D187" s="11" t="s">
        <v>229</v>
      </c>
      <c r="E187" s="138">
        <v>283.41837771992181</v>
      </c>
      <c r="F187" s="17">
        <v>0</v>
      </c>
      <c r="G187" s="17">
        <v>-3.004790522268655E-7</v>
      </c>
      <c r="H187" s="17">
        <v>3.1675210480907527E-3</v>
      </c>
      <c r="I187" s="17">
        <v>7.8414462350998235E-3</v>
      </c>
      <c r="J187" s="17">
        <v>0.2499466485920788</v>
      </c>
      <c r="K187" s="17">
        <v>3.2693733525263133</v>
      </c>
      <c r="L187" s="17">
        <v>4.2036038788222614</v>
      </c>
      <c r="M187" s="17">
        <v>3.914486203830696</v>
      </c>
      <c r="N187" s="17">
        <v>9.7195192006169187</v>
      </c>
      <c r="O187" s="17">
        <v>9.7886508485090502</v>
      </c>
      <c r="P187" s="17">
        <v>4.822686712792013</v>
      </c>
      <c r="Q187" s="17">
        <v>3.4622974541790268</v>
      </c>
      <c r="R187" s="17">
        <v>1.8576294626360614</v>
      </c>
      <c r="S187" s="17">
        <v>1.7800803268422558</v>
      </c>
      <c r="T187" s="17">
        <v>1.156637713543736</v>
      </c>
      <c r="U187" s="17">
        <v>12.331541869073561</v>
      </c>
      <c r="V187" s="17">
        <v>9.7642161509731178</v>
      </c>
      <c r="W187" s="17">
        <v>9.9519442551186579</v>
      </c>
      <c r="X187" s="17">
        <v>23.643149350751212</v>
      </c>
      <c r="Y187" s="17">
        <v>19.062652745966226</v>
      </c>
      <c r="Z187" s="17">
        <v>25.064836559686348</v>
      </c>
      <c r="AA187" s="17">
        <v>28.21881929381134</v>
      </c>
      <c r="AB187" s="17">
        <v>25.787720772438274</v>
      </c>
      <c r="AC187" s="17">
        <v>24.296677456461676</v>
      </c>
      <c r="AD187" s="17">
        <v>10.65236567478834</v>
      </c>
      <c r="AE187" s="17">
        <v>12.402910271595127</v>
      </c>
      <c r="AF187" s="17">
        <v>14.626278007192131</v>
      </c>
      <c r="AG187" s="17">
        <v>23.379344842371228</v>
      </c>
    </row>
    <row r="188" spans="1:33" x14ac:dyDescent="0.2">
      <c r="C188" s="24" t="s">
        <v>45</v>
      </c>
      <c r="D188" s="11" t="s">
        <v>229</v>
      </c>
      <c r="E188" s="138">
        <v>578.79130369874474</v>
      </c>
      <c r="F188" s="17">
        <v>0</v>
      </c>
      <c r="G188" s="17">
        <v>0.16589149988170496</v>
      </c>
      <c r="H188" s="17">
        <v>-1.5448639437037448</v>
      </c>
      <c r="I188" s="17">
        <v>-2.6108263937657123</v>
      </c>
      <c r="J188" s="17">
        <v>-7.475563350644963</v>
      </c>
      <c r="K188" s="17">
        <v>3.9796201600623289</v>
      </c>
      <c r="L188" s="17">
        <v>4.8467416074793279</v>
      </c>
      <c r="M188" s="17">
        <v>-1.504028588617224</v>
      </c>
      <c r="N188" s="17">
        <v>-33.578815887387258</v>
      </c>
      <c r="O188" s="17">
        <v>12.166477186798284</v>
      </c>
      <c r="P188" s="17">
        <v>72.083507947316036</v>
      </c>
      <c r="Q188" s="17">
        <v>46.568438978499415</v>
      </c>
      <c r="R188" s="17">
        <v>57.862754445967497</v>
      </c>
      <c r="S188" s="17">
        <v>61.4805187368923</v>
      </c>
      <c r="T188" s="17">
        <v>79.837303871573141</v>
      </c>
      <c r="U188" s="17">
        <v>82.88980648759437</v>
      </c>
      <c r="V188" s="17">
        <v>70.93868095265104</v>
      </c>
      <c r="W188" s="17">
        <v>46.635752082313559</v>
      </c>
      <c r="X188" s="17">
        <v>-3.2962591307447688</v>
      </c>
      <c r="Y188" s="17">
        <v>22.086339686072986</v>
      </c>
      <c r="Z188" s="17">
        <v>-3.0602317603963427</v>
      </c>
      <c r="AA188" s="17">
        <v>23.118809201894752</v>
      </c>
      <c r="AB188" s="17">
        <v>22.921897613194087</v>
      </c>
      <c r="AC188" s="17">
        <v>23.262792759190638</v>
      </c>
      <c r="AD188" s="17">
        <v>16.659431776598176</v>
      </c>
      <c r="AE188" s="17">
        <v>-10.525410801987476</v>
      </c>
      <c r="AF188" s="17">
        <v>7.8552808250130584</v>
      </c>
      <c r="AG188" s="17">
        <v>-12.972742263000514</v>
      </c>
    </row>
    <row r="189" spans="1:33" x14ac:dyDescent="0.2">
      <c r="C189" s="24" t="s">
        <v>254</v>
      </c>
      <c r="D189" s="11" t="s">
        <v>229</v>
      </c>
      <c r="E189" s="138">
        <v>135.68833752205893</v>
      </c>
      <c r="F189" s="17">
        <v>0</v>
      </c>
      <c r="G189" s="17">
        <v>-3.0016419038930052E-4</v>
      </c>
      <c r="H189" s="17">
        <v>-3.7002042945779938E-4</v>
      </c>
      <c r="I189" s="17">
        <v>-0.100696190067587</v>
      </c>
      <c r="J189" s="17">
        <v>-1.3200684971403021</v>
      </c>
      <c r="K189" s="17">
        <v>0.17145909908737558</v>
      </c>
      <c r="L189" s="17">
        <v>-3.4859955277855763E-4</v>
      </c>
      <c r="M189" s="17">
        <v>0.58589001704382615</v>
      </c>
      <c r="N189" s="17">
        <v>-3.3783353106108104E-2</v>
      </c>
      <c r="O189" s="17">
        <v>-0.42893911182956129</v>
      </c>
      <c r="P189" s="17">
        <v>-0.35005894689111999</v>
      </c>
      <c r="Q189" s="17">
        <v>8.6234236691053443</v>
      </c>
      <c r="R189" s="17">
        <v>0.3883710838585715</v>
      </c>
      <c r="S189" s="17">
        <v>-1.8145099567100997</v>
      </c>
      <c r="T189" s="17">
        <v>-0.60452634401053351</v>
      </c>
      <c r="U189" s="17">
        <v>-8.2181555799629766</v>
      </c>
      <c r="V189" s="17">
        <v>2.2463257317942393E-3</v>
      </c>
      <c r="W189" s="17">
        <v>3.6680408279616805</v>
      </c>
      <c r="X189" s="17">
        <v>13.223870690741812</v>
      </c>
      <c r="Y189" s="17">
        <v>13.804246549569163</v>
      </c>
      <c r="Z189" s="17">
        <v>29.75730520074751</v>
      </c>
      <c r="AA189" s="17">
        <v>28.32834701241703</v>
      </c>
      <c r="AB189" s="17">
        <v>18.89575219923492</v>
      </c>
      <c r="AC189" s="17">
        <v>9.4436989807191924</v>
      </c>
      <c r="AD189" s="17">
        <v>6.9446989053778143</v>
      </c>
      <c r="AE189" s="17">
        <v>3.9771181595562521</v>
      </c>
      <c r="AF189" s="17">
        <v>5.7627389528279984</v>
      </c>
      <c r="AG189" s="17">
        <v>4.9828866119695618</v>
      </c>
    </row>
    <row r="190" spans="1:33" x14ac:dyDescent="0.2">
      <c r="C190" s="24" t="s">
        <v>255</v>
      </c>
      <c r="D190" s="11" t="s">
        <v>229</v>
      </c>
      <c r="E190" s="138">
        <v>2990.1313885548388</v>
      </c>
      <c r="F190" s="17">
        <v>0</v>
      </c>
      <c r="G190" s="17">
        <v>-2.9196882896877843E-2</v>
      </c>
      <c r="H190" s="17">
        <v>0.20125579174944103</v>
      </c>
      <c r="I190" s="17">
        <v>1.2181823628846362</v>
      </c>
      <c r="J190" s="17">
        <v>11.797916790219306</v>
      </c>
      <c r="K190" s="17">
        <v>9.3466354901919075</v>
      </c>
      <c r="L190" s="17">
        <v>20.023873998730238</v>
      </c>
      <c r="M190" s="17">
        <v>45.132463752856019</v>
      </c>
      <c r="N190" s="17">
        <v>107.64284024839434</v>
      </c>
      <c r="O190" s="17">
        <v>112.9506464493232</v>
      </c>
      <c r="P190" s="17">
        <v>56.728244272239692</v>
      </c>
      <c r="Q190" s="17">
        <v>101.27155495265031</v>
      </c>
      <c r="R190" s="17">
        <v>66.69079219095822</v>
      </c>
      <c r="S190" s="17">
        <v>101.61741247848224</v>
      </c>
      <c r="T190" s="17">
        <v>73.848541976323475</v>
      </c>
      <c r="U190" s="17">
        <v>30.169592629208502</v>
      </c>
      <c r="V190" s="17">
        <v>54.735731833069806</v>
      </c>
      <c r="W190" s="17">
        <v>109.92914697905195</v>
      </c>
      <c r="X190" s="17">
        <v>166.04615117653739</v>
      </c>
      <c r="Y190" s="17">
        <v>164.19804699188808</v>
      </c>
      <c r="Z190" s="17">
        <v>214.85387494644283</v>
      </c>
      <c r="AA190" s="17">
        <v>139.11911955078867</v>
      </c>
      <c r="AB190" s="17">
        <v>135.14130536841517</v>
      </c>
      <c r="AC190" s="17">
        <v>181.04885288032204</v>
      </c>
      <c r="AD190" s="17">
        <v>260.39740404199586</v>
      </c>
      <c r="AE190" s="17">
        <v>289.32877736763857</v>
      </c>
      <c r="AF190" s="17">
        <v>269.94602654088459</v>
      </c>
      <c r="AG190" s="17">
        <v>266.77619437648912</v>
      </c>
    </row>
    <row r="191" spans="1:33" x14ac:dyDescent="0.2">
      <c r="C191"/>
    </row>
    <row r="192" spans="1:33" ht="15.75" x14ac:dyDescent="0.25">
      <c r="C192" s="8" t="s">
        <v>256</v>
      </c>
      <c r="D192" s="6" t="s">
        <v>239</v>
      </c>
      <c r="E192" s="13" t="s">
        <v>257</v>
      </c>
      <c r="F192" s="5">
        <v>2023</v>
      </c>
      <c r="G192" s="5">
        <v>2024</v>
      </c>
      <c r="H192" s="5">
        <v>2025</v>
      </c>
      <c r="I192" s="5">
        <v>2026</v>
      </c>
      <c r="J192" s="5">
        <v>2027</v>
      </c>
      <c r="K192" s="5">
        <v>2028</v>
      </c>
      <c r="L192" s="5">
        <v>2029</v>
      </c>
      <c r="M192" s="5">
        <v>2030</v>
      </c>
      <c r="N192" s="5">
        <v>2031</v>
      </c>
      <c r="O192" s="5">
        <v>2032</v>
      </c>
      <c r="P192" s="5">
        <v>2033</v>
      </c>
      <c r="Q192" s="5">
        <v>2034</v>
      </c>
      <c r="R192" s="5">
        <v>2035</v>
      </c>
      <c r="S192" s="5">
        <v>2036</v>
      </c>
      <c r="T192" s="5">
        <v>2037</v>
      </c>
      <c r="U192" s="5">
        <v>2038</v>
      </c>
      <c r="V192" s="5">
        <v>2039</v>
      </c>
      <c r="W192" s="5">
        <v>2040</v>
      </c>
      <c r="X192" s="5">
        <v>2041</v>
      </c>
      <c r="Y192" s="5">
        <v>2042</v>
      </c>
      <c r="Z192" s="5">
        <v>2043</v>
      </c>
      <c r="AA192" s="5">
        <v>2044</v>
      </c>
      <c r="AB192" s="5">
        <v>2045</v>
      </c>
      <c r="AC192" s="5">
        <v>2046</v>
      </c>
      <c r="AD192" s="5">
        <v>2047</v>
      </c>
      <c r="AE192" s="5">
        <v>2048</v>
      </c>
      <c r="AF192" s="5">
        <v>2049</v>
      </c>
      <c r="AG192" s="5">
        <v>2050</v>
      </c>
    </row>
    <row r="193" spans="3:33" x14ac:dyDescent="0.2">
      <c r="C193" s="24" t="s">
        <v>43</v>
      </c>
      <c r="D193" s="11" t="s">
        <v>229</v>
      </c>
      <c r="E193" s="138" t="b">
        <v>1</v>
      </c>
      <c r="F193" s="17">
        <v>0</v>
      </c>
      <c r="G193" s="17">
        <v>-7.1158406022030638E-5</v>
      </c>
      <c r="H193" s="17">
        <v>-0.36036401936360668</v>
      </c>
      <c r="I193" s="17">
        <v>-0.41272446876769586</v>
      </c>
      <c r="J193" s="17">
        <v>-0.87170999335911525</v>
      </c>
      <c r="K193" s="17">
        <v>-0.87177814130633202</v>
      </c>
      <c r="L193" s="17">
        <v>-0.15149074323972711</v>
      </c>
      <c r="M193" s="17">
        <v>-0.15155882907579929</v>
      </c>
      <c r="N193" s="17">
        <v>-0.15162716264033221</v>
      </c>
      <c r="O193" s="17">
        <v>-0.15169522784135975</v>
      </c>
      <c r="P193" s="17">
        <v>-0.15176351605488467</v>
      </c>
      <c r="Q193" s="17">
        <v>-0.15183151067361128</v>
      </c>
      <c r="R193" s="17">
        <v>-0.15189982408859393</v>
      </c>
      <c r="S193" s="17">
        <v>-0.15196791663014556</v>
      </c>
      <c r="T193" s="17">
        <v>-0.15203621415085161</v>
      </c>
      <c r="U193" s="17">
        <v>-0.15210454456996761</v>
      </c>
      <c r="V193" s="17">
        <v>-0.15217261037876673</v>
      </c>
      <c r="W193" s="17">
        <v>-0.15224097212803905</v>
      </c>
      <c r="X193" s="17">
        <v>-0.15230921623244073</v>
      </c>
      <c r="Y193" s="17">
        <v>-0.15237719426641017</v>
      </c>
      <c r="Z193" s="17">
        <v>-0.15244547562825622</v>
      </c>
      <c r="AA193" s="17">
        <v>-0.1525137862826102</v>
      </c>
      <c r="AB193" s="17">
        <v>-0.15258184328143104</v>
      </c>
      <c r="AC193" s="17">
        <v>-0.15264998017766118</v>
      </c>
      <c r="AD193" s="17">
        <v>-0.15271803405127202</v>
      </c>
      <c r="AE193" s="17">
        <v>-0.15278647674029872</v>
      </c>
      <c r="AF193" s="17">
        <v>-0.15285453723196527</v>
      </c>
      <c r="AG193" s="17">
        <v>-0.15292262050320646</v>
      </c>
    </row>
    <row r="194" spans="3:33" x14ac:dyDescent="0.2">
      <c r="C194" s="24" t="s">
        <v>44</v>
      </c>
      <c r="D194" s="11" t="s">
        <v>229</v>
      </c>
      <c r="E194" s="138" t="b">
        <v>1</v>
      </c>
      <c r="F194" s="17">
        <v>0</v>
      </c>
      <c r="G194" s="17">
        <v>-3.004790522268655E-7</v>
      </c>
      <c r="H194" s="17">
        <v>3.167220569038526E-3</v>
      </c>
      <c r="I194" s="17">
        <v>1.100866680413835E-2</v>
      </c>
      <c r="J194" s="17">
        <v>0.26095531539621714</v>
      </c>
      <c r="K194" s="17">
        <v>3.5303286679225305</v>
      </c>
      <c r="L194" s="17">
        <v>7.7339325467447919</v>
      </c>
      <c r="M194" s="17">
        <v>11.648418750575487</v>
      </c>
      <c r="N194" s="17">
        <v>21.367937951192406</v>
      </c>
      <c r="O194" s="17">
        <v>31.156588799701456</v>
      </c>
      <c r="P194" s="17">
        <v>35.979275512493473</v>
      </c>
      <c r="Q194" s="17">
        <v>39.441572966672503</v>
      </c>
      <c r="R194" s="17">
        <v>41.299202429308565</v>
      </c>
      <c r="S194" s="17">
        <v>43.079282756150818</v>
      </c>
      <c r="T194" s="17">
        <v>44.235920469694555</v>
      </c>
      <c r="U194" s="17">
        <v>56.567462338768117</v>
      </c>
      <c r="V194" s="17">
        <v>66.331678489741236</v>
      </c>
      <c r="W194" s="17">
        <v>76.283622744859898</v>
      </c>
      <c r="X194" s="17">
        <v>99.926772095611113</v>
      </c>
      <c r="Y194" s="17">
        <v>118.98942484157735</v>
      </c>
      <c r="Z194" s="17">
        <v>144.05426140126369</v>
      </c>
      <c r="AA194" s="17">
        <v>172.27308069507504</v>
      </c>
      <c r="AB194" s="17">
        <v>198.0608014675133</v>
      </c>
      <c r="AC194" s="17">
        <v>222.35747892397498</v>
      </c>
      <c r="AD194" s="17">
        <v>233.00984459876332</v>
      </c>
      <c r="AE194" s="17">
        <v>245.41275487035844</v>
      </c>
      <c r="AF194" s="17">
        <v>260.0390328775506</v>
      </c>
      <c r="AG194" s="17">
        <v>283.41837771992181</v>
      </c>
    </row>
    <row r="195" spans="3:33" x14ac:dyDescent="0.2">
      <c r="C195" s="24" t="s">
        <v>45</v>
      </c>
      <c r="D195" s="11" t="s">
        <v>229</v>
      </c>
      <c r="E195" s="138" t="b">
        <v>1</v>
      </c>
      <c r="F195" s="17">
        <v>0</v>
      </c>
      <c r="G195" s="17">
        <v>0.16589149988170496</v>
      </c>
      <c r="H195" s="17">
        <v>-1.3789724438220399</v>
      </c>
      <c r="I195" s="17">
        <v>-3.9897988375877524</v>
      </c>
      <c r="J195" s="17">
        <v>-11.465362188232715</v>
      </c>
      <c r="K195" s="17">
        <v>-7.485742028170387</v>
      </c>
      <c r="L195" s="17">
        <v>-2.6390004206910591</v>
      </c>
      <c r="M195" s="17">
        <v>-4.1430290093082833</v>
      </c>
      <c r="N195" s="17">
        <v>-37.721844896695544</v>
      </c>
      <c r="O195" s="17">
        <v>-25.555367709897261</v>
      </c>
      <c r="P195" s="17">
        <v>46.528140237418775</v>
      </c>
      <c r="Q195" s="17">
        <v>93.096579215918183</v>
      </c>
      <c r="R195" s="17">
        <v>150.95933366188569</v>
      </c>
      <c r="S195" s="17">
        <v>212.43985239877799</v>
      </c>
      <c r="T195" s="17">
        <v>292.27715627035116</v>
      </c>
      <c r="U195" s="17">
        <v>375.1669627579455</v>
      </c>
      <c r="V195" s="17">
        <v>446.10564371059655</v>
      </c>
      <c r="W195" s="17">
        <v>492.74139579291011</v>
      </c>
      <c r="X195" s="17">
        <v>489.44513666216534</v>
      </c>
      <c r="Y195" s="17">
        <v>511.5314763482383</v>
      </c>
      <c r="Z195" s="17">
        <v>508.47124458784197</v>
      </c>
      <c r="AA195" s="17">
        <v>531.59005378973677</v>
      </c>
      <c r="AB195" s="17">
        <v>554.51195140293089</v>
      </c>
      <c r="AC195" s="17">
        <v>577.77474416212158</v>
      </c>
      <c r="AD195" s="17">
        <v>594.4341759387197</v>
      </c>
      <c r="AE195" s="17">
        <v>583.9087651367322</v>
      </c>
      <c r="AF195" s="17">
        <v>591.7640459617453</v>
      </c>
      <c r="AG195" s="17">
        <v>578.79130369874474</v>
      </c>
    </row>
    <row r="196" spans="3:33" x14ac:dyDescent="0.2">
      <c r="C196" s="24" t="s">
        <v>254</v>
      </c>
      <c r="D196" s="11" t="s">
        <v>229</v>
      </c>
      <c r="E196" s="138" t="b">
        <v>1</v>
      </c>
      <c r="F196" s="17">
        <v>0</v>
      </c>
      <c r="G196" s="17">
        <v>-3.0016419038930052E-4</v>
      </c>
      <c r="H196" s="17">
        <v>-6.7018461984709996E-4</v>
      </c>
      <c r="I196" s="17">
        <v>-0.10136637468743409</v>
      </c>
      <c r="J196" s="17">
        <v>-1.4214348718277361</v>
      </c>
      <c r="K196" s="17">
        <v>-1.2499757727403604</v>
      </c>
      <c r="L196" s="17">
        <v>-1.250324372293139</v>
      </c>
      <c r="M196" s="17">
        <v>-0.66443435524931282</v>
      </c>
      <c r="N196" s="17">
        <v>-0.69821770835542096</v>
      </c>
      <c r="O196" s="17">
        <v>-1.1271568201849822</v>
      </c>
      <c r="P196" s="17">
        <v>-1.4772157670761021</v>
      </c>
      <c r="Q196" s="17">
        <v>7.1462079020292419</v>
      </c>
      <c r="R196" s="17">
        <v>7.5345789858878138</v>
      </c>
      <c r="S196" s="17">
        <v>5.7200690291777141</v>
      </c>
      <c r="T196" s="17">
        <v>5.1155426851671804</v>
      </c>
      <c r="U196" s="17">
        <v>-3.1026128947957963</v>
      </c>
      <c r="V196" s="17">
        <v>-3.1003665690640019</v>
      </c>
      <c r="W196" s="17">
        <v>0.56767425889767864</v>
      </c>
      <c r="X196" s="17">
        <v>13.791544949639491</v>
      </c>
      <c r="Y196" s="17">
        <v>27.595791499208651</v>
      </c>
      <c r="Z196" s="17">
        <v>57.353096699956161</v>
      </c>
      <c r="AA196" s="17">
        <v>85.681443712373195</v>
      </c>
      <c r="AB196" s="17">
        <v>104.57719591160811</v>
      </c>
      <c r="AC196" s="17">
        <v>114.02089489232731</v>
      </c>
      <c r="AD196" s="17">
        <v>120.96559379770513</v>
      </c>
      <c r="AE196" s="17">
        <v>124.94271195726138</v>
      </c>
      <c r="AF196" s="17">
        <v>130.70545091008938</v>
      </c>
      <c r="AG196" s="17">
        <v>135.68833752205893</v>
      </c>
    </row>
    <row r="197" spans="3:33" x14ac:dyDescent="0.2">
      <c r="C197" s="24" t="s">
        <v>255</v>
      </c>
      <c r="D197" s="11" t="s">
        <v>229</v>
      </c>
      <c r="E197" s="138" t="b">
        <v>1</v>
      </c>
      <c r="F197" s="17">
        <v>0</v>
      </c>
      <c r="G197" s="17">
        <v>-2.9196882896877843E-2</v>
      </c>
      <c r="H197" s="17">
        <v>0.1720589088525632</v>
      </c>
      <c r="I197" s="17">
        <v>1.3902412717371995</v>
      </c>
      <c r="J197" s="17">
        <v>13.188158061956505</v>
      </c>
      <c r="K197" s="17">
        <v>22.534793552148415</v>
      </c>
      <c r="L197" s="17">
        <v>42.558667550878653</v>
      </c>
      <c r="M197" s="17">
        <v>87.691131303734664</v>
      </c>
      <c r="N197" s="17">
        <v>195.33397155212901</v>
      </c>
      <c r="O197" s="17">
        <v>308.2846180014522</v>
      </c>
      <c r="P197" s="17">
        <v>365.01286227369189</v>
      </c>
      <c r="Q197" s="17">
        <v>466.28441722634221</v>
      </c>
      <c r="R197" s="17">
        <v>532.97520941730045</v>
      </c>
      <c r="S197" s="17">
        <v>634.59262189578271</v>
      </c>
      <c r="T197" s="17">
        <v>708.44116387210624</v>
      </c>
      <c r="U197" s="17">
        <v>738.61075650131477</v>
      </c>
      <c r="V197" s="17">
        <v>793.34648833438462</v>
      </c>
      <c r="W197" s="17">
        <v>903.27563531343662</v>
      </c>
      <c r="X197" s="17">
        <v>1069.3217864899741</v>
      </c>
      <c r="Y197" s="17">
        <v>1233.5198334818622</v>
      </c>
      <c r="Z197" s="17">
        <v>1448.373708428305</v>
      </c>
      <c r="AA197" s="17">
        <v>1587.4928279790936</v>
      </c>
      <c r="AB197" s="17">
        <v>1722.6341333475089</v>
      </c>
      <c r="AC197" s="17">
        <v>1903.682986227831</v>
      </c>
      <c r="AD197" s="17">
        <v>2164.0803902698267</v>
      </c>
      <c r="AE197" s="17">
        <v>2453.4091676374651</v>
      </c>
      <c r="AF197" s="17">
        <v>2723.3551941783498</v>
      </c>
      <c r="AG197" s="17">
        <v>2990.1313885548388</v>
      </c>
    </row>
    <row r="199" spans="3:33" ht="20.25" x14ac:dyDescent="0.3">
      <c r="C199" s="4" t="s">
        <v>251</v>
      </c>
      <c r="D199" s="37"/>
      <c r="E199" s="37"/>
      <c r="F199" s="21" t="s">
        <v>38</v>
      </c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</row>
    <row r="201" spans="3:33" ht="15.75" x14ac:dyDescent="0.25">
      <c r="C201" s="8"/>
      <c r="D201" s="8"/>
      <c r="E201" s="8"/>
      <c r="F201" s="5">
        <v>2023</v>
      </c>
      <c r="G201" s="5">
        <v>2024</v>
      </c>
      <c r="H201" s="5">
        <v>2025</v>
      </c>
      <c r="I201" s="5">
        <v>2026</v>
      </c>
      <c r="J201" s="5">
        <v>2027</v>
      </c>
      <c r="K201" s="5">
        <v>2028</v>
      </c>
      <c r="L201" s="5">
        <v>2029</v>
      </c>
      <c r="M201" s="5">
        <v>2030</v>
      </c>
      <c r="N201" s="5">
        <v>2031</v>
      </c>
      <c r="O201" s="5">
        <v>2032</v>
      </c>
      <c r="P201" s="5">
        <v>2033</v>
      </c>
      <c r="Q201" s="5">
        <v>2034</v>
      </c>
      <c r="R201" s="5">
        <v>2035</v>
      </c>
      <c r="S201" s="5">
        <v>2036</v>
      </c>
      <c r="T201" s="5">
        <v>2037</v>
      </c>
      <c r="U201" s="5">
        <v>2038</v>
      </c>
      <c r="V201" s="5">
        <v>2039</v>
      </c>
      <c r="W201" s="5">
        <v>2040</v>
      </c>
      <c r="X201" s="5">
        <v>2041</v>
      </c>
      <c r="Y201" s="5">
        <v>2042</v>
      </c>
      <c r="Z201" s="5">
        <v>2043</v>
      </c>
      <c r="AA201" s="5">
        <v>2044</v>
      </c>
      <c r="AB201" s="5">
        <v>2045</v>
      </c>
      <c r="AC201" s="5">
        <v>2046</v>
      </c>
      <c r="AD201" s="5">
        <v>2047</v>
      </c>
      <c r="AE201" s="5">
        <v>2048</v>
      </c>
      <c r="AF201" s="5">
        <v>2049</v>
      </c>
      <c r="AG201" s="5">
        <v>2050</v>
      </c>
    </row>
    <row r="202" spans="3:33" x14ac:dyDescent="0.2">
      <c r="C202" s="24" t="s">
        <v>252</v>
      </c>
      <c r="D202" s="11" t="s">
        <v>16</v>
      </c>
      <c r="E202" s="24"/>
      <c r="F202" s="102">
        <v>1.1130249999999999</v>
      </c>
      <c r="G202" s="102">
        <v>1.1742413749999998</v>
      </c>
      <c r="H202" s="102">
        <v>1.2388246506249998</v>
      </c>
      <c r="I202" s="102">
        <v>1.3069600064093747</v>
      </c>
      <c r="J202" s="102">
        <v>1.3788428067618903</v>
      </c>
      <c r="K202" s="102">
        <v>1.4546791611337941</v>
      </c>
      <c r="L202" s="102">
        <v>1.5346865149961528</v>
      </c>
      <c r="M202" s="102">
        <v>1.6190942733209412</v>
      </c>
      <c r="N202" s="102">
        <v>1.708144458353593</v>
      </c>
      <c r="O202" s="102">
        <v>1.8020924035630403</v>
      </c>
      <c r="P202" s="102">
        <v>1.9012074857590076</v>
      </c>
      <c r="Q202" s="102">
        <v>2.0057738974757529</v>
      </c>
      <c r="R202" s="102">
        <v>2.1160914618369193</v>
      </c>
      <c r="S202" s="102">
        <v>2.2324764922379496</v>
      </c>
      <c r="T202" s="102">
        <v>2.3552626993110368</v>
      </c>
      <c r="U202" s="102">
        <v>2.4848021477731437</v>
      </c>
      <c r="V202" s="102">
        <v>2.6214662659006667</v>
      </c>
      <c r="W202" s="102">
        <v>2.7656469105252031</v>
      </c>
      <c r="X202" s="102">
        <v>2.9177574906040893</v>
      </c>
      <c r="Y202" s="102">
        <v>3.078234152587314</v>
      </c>
      <c r="Z202" s="102">
        <v>3.2475370309796161</v>
      </c>
      <c r="AA202" s="102">
        <v>3.4261515676834948</v>
      </c>
      <c r="AB202" s="102">
        <v>3.6145899039060869</v>
      </c>
      <c r="AC202" s="102">
        <v>3.8133923486209218</v>
      </c>
      <c r="AD202" s="102">
        <v>4.0231289277950726</v>
      </c>
      <c r="AE202" s="102">
        <v>4.2444010188238011</v>
      </c>
      <c r="AF202" s="102">
        <v>4.47784307485911</v>
      </c>
      <c r="AG202" s="102">
        <v>4.7241244439763603</v>
      </c>
    </row>
    <row r="204" spans="3:33" ht="15.75" x14ac:dyDescent="0.25">
      <c r="C204" s="8" t="s">
        <v>253</v>
      </c>
      <c r="D204" s="6" t="s">
        <v>239</v>
      </c>
      <c r="E204" s="137" t="s">
        <v>241</v>
      </c>
      <c r="F204" s="5">
        <v>2023</v>
      </c>
      <c r="G204" s="5">
        <v>2024</v>
      </c>
      <c r="H204" s="5">
        <v>2025</v>
      </c>
      <c r="I204" s="5">
        <v>2026</v>
      </c>
      <c r="J204" s="5">
        <v>2027</v>
      </c>
      <c r="K204" s="5">
        <v>2028</v>
      </c>
      <c r="L204" s="5">
        <v>2029</v>
      </c>
      <c r="M204" s="5">
        <v>2030</v>
      </c>
      <c r="N204" s="5">
        <v>2031</v>
      </c>
      <c r="O204" s="5">
        <v>2032</v>
      </c>
      <c r="P204" s="5">
        <v>2033</v>
      </c>
      <c r="Q204" s="5">
        <v>2034</v>
      </c>
      <c r="R204" s="5">
        <v>2035</v>
      </c>
      <c r="S204" s="5">
        <v>2036</v>
      </c>
      <c r="T204" s="5">
        <v>2037</v>
      </c>
      <c r="U204" s="5">
        <v>2038</v>
      </c>
      <c r="V204" s="5">
        <v>2039</v>
      </c>
      <c r="W204" s="5">
        <v>2040</v>
      </c>
      <c r="X204" s="5">
        <v>2041</v>
      </c>
      <c r="Y204" s="5">
        <v>2042</v>
      </c>
      <c r="Z204" s="5">
        <v>2043</v>
      </c>
      <c r="AA204" s="5">
        <v>2044</v>
      </c>
      <c r="AB204" s="5">
        <v>2045</v>
      </c>
      <c r="AC204" s="5">
        <v>2046</v>
      </c>
      <c r="AD204" s="5">
        <v>2047</v>
      </c>
      <c r="AE204" s="5">
        <v>2048</v>
      </c>
      <c r="AF204" s="5">
        <v>2049</v>
      </c>
      <c r="AG204" s="5">
        <v>2050</v>
      </c>
    </row>
    <row r="205" spans="3:33" x14ac:dyDescent="0.2">
      <c r="C205" s="24" t="s">
        <v>43</v>
      </c>
      <c r="D205" s="11" t="s">
        <v>229</v>
      </c>
      <c r="E205" s="138">
        <v>-9.1248939540925458E-2</v>
      </c>
      <c r="F205" s="17">
        <v>0</v>
      </c>
      <c r="G205" s="17">
        <v>-6.8603565029479158E-5</v>
      </c>
      <c r="H205" s="17">
        <v>-0.33748979517604077</v>
      </c>
      <c r="I205" s="17">
        <v>-4.98064309309681E-2</v>
      </c>
      <c r="J205" s="17">
        <v>-0.45899495278724878</v>
      </c>
      <c r="K205" s="17">
        <v>-6.6085636791066372E-5</v>
      </c>
      <c r="L205" s="17">
        <v>0.75656581678988366</v>
      </c>
      <c r="M205" s="17">
        <v>-6.623294828829801E-5</v>
      </c>
      <c r="N205" s="17">
        <v>-6.5991842215218382E-5</v>
      </c>
      <c r="O205" s="17">
        <v>-6.6400469522063835E-5</v>
      </c>
      <c r="P205" s="17">
        <v>-6.6184287451648532E-5</v>
      </c>
      <c r="Q205" s="17">
        <v>-6.6000376003130383E-5</v>
      </c>
      <c r="R205" s="17">
        <v>-6.5950568153869997E-5</v>
      </c>
      <c r="S205" s="17">
        <v>-6.630080935919544E-5</v>
      </c>
      <c r="T205" s="17">
        <v>-6.6174615264769221E-5</v>
      </c>
      <c r="U205" s="17">
        <v>-6.5915739941090057E-5</v>
      </c>
      <c r="V205" s="17">
        <v>-6.6158479277081265E-5</v>
      </c>
      <c r="W205" s="17">
        <v>-6.6192274934460702E-5</v>
      </c>
      <c r="X205" s="17">
        <v>-6.6187730621696046E-5</v>
      </c>
      <c r="Y205" s="17">
        <v>-6.6028864509739293E-5</v>
      </c>
      <c r="Z205" s="17">
        <v>-6.6125882190778905E-5</v>
      </c>
      <c r="AA205" s="17">
        <v>-6.6267545676010895E-5</v>
      </c>
      <c r="AB205" s="17">
        <v>-6.6120402917543145E-5</v>
      </c>
      <c r="AC205" s="17">
        <v>-6.6039026598944465E-5</v>
      </c>
      <c r="AD205" s="17">
        <v>-6.6065371590734377E-5</v>
      </c>
      <c r="AE205" s="17">
        <v>-6.6322248483951696E-5</v>
      </c>
      <c r="AF205" s="17">
        <v>-6.6050595417487388E-5</v>
      </c>
      <c r="AG205" s="17">
        <v>-6.6178156313168114E-5</v>
      </c>
    </row>
    <row r="206" spans="3:33" x14ac:dyDescent="0.2">
      <c r="C206" s="24" t="s">
        <v>44</v>
      </c>
      <c r="D206" s="11" t="s">
        <v>229</v>
      </c>
      <c r="E206" s="138">
        <v>310.42662415907415</v>
      </c>
      <c r="F206" s="17">
        <v>0</v>
      </c>
      <c r="G206" s="17">
        <v>-1.1520927164106882E-6</v>
      </c>
      <c r="H206" s="17">
        <v>3.1659066146041484E-3</v>
      </c>
      <c r="I206" s="17">
        <v>6.9653673999519362E-3</v>
      </c>
      <c r="J206" s="17">
        <v>0.23450108808615397</v>
      </c>
      <c r="K206" s="17">
        <v>3.4432570560660349</v>
      </c>
      <c r="L206" s="17">
        <v>4.3477994509066065</v>
      </c>
      <c r="M206" s="17">
        <v>4.0540833870981077</v>
      </c>
      <c r="N206" s="17">
        <v>9.8775755047425218</v>
      </c>
      <c r="O206" s="17">
        <v>9.9215302721870735</v>
      </c>
      <c r="P206" s="17">
        <v>5.074350459954772</v>
      </c>
      <c r="Q206" s="17">
        <v>3.7232570771249263</v>
      </c>
      <c r="R206" s="17">
        <v>2.28660430440023</v>
      </c>
      <c r="S206" s="17">
        <v>2.2157095499858706</v>
      </c>
      <c r="T206" s="17">
        <v>1.5526640252892783</v>
      </c>
      <c r="U206" s="17">
        <v>13.590211096642795</v>
      </c>
      <c r="V206" s="17">
        <v>10.970948826174311</v>
      </c>
      <c r="W206" s="17">
        <v>11.282907360347798</v>
      </c>
      <c r="X206" s="17">
        <v>25.076245148967907</v>
      </c>
      <c r="Y206" s="17">
        <v>20.168263245784583</v>
      </c>
      <c r="Z206" s="17">
        <v>27.277141433029946</v>
      </c>
      <c r="AA206" s="17">
        <v>31.263370824569424</v>
      </c>
      <c r="AB206" s="17">
        <v>28.562184616638888</v>
      </c>
      <c r="AC206" s="17">
        <v>27.1907211296733</v>
      </c>
      <c r="AD206" s="17">
        <v>12.387821615999391</v>
      </c>
      <c r="AE206" s="17">
        <v>14.790764754489535</v>
      </c>
      <c r="AF206" s="17">
        <v>15.953196324933078</v>
      </c>
      <c r="AG206" s="17">
        <v>25.171385484059783</v>
      </c>
    </row>
    <row r="207" spans="3:33" x14ac:dyDescent="0.2">
      <c r="C207" s="24" t="s">
        <v>45</v>
      </c>
      <c r="D207" s="11" t="s">
        <v>229</v>
      </c>
      <c r="E207" s="138">
        <v>583.68859782341553</v>
      </c>
      <c r="F207" s="17">
        <v>0</v>
      </c>
      <c r="G207" s="17">
        <v>0.16152697985276285</v>
      </c>
      <c r="H207" s="17">
        <v>-1.4865110525471719</v>
      </c>
      <c r="I207" s="17">
        <v>-2.5773464098446937</v>
      </c>
      <c r="J207" s="17">
        <v>-7.4724382663504594</v>
      </c>
      <c r="K207" s="17">
        <v>4.0533766301257179</v>
      </c>
      <c r="L207" s="17">
        <v>4.9191368484059597</v>
      </c>
      <c r="M207" s="17">
        <v>-1.4714430864205015</v>
      </c>
      <c r="N207" s="17">
        <v>-33.562446077525301</v>
      </c>
      <c r="O207" s="17">
        <v>11.702252933732264</v>
      </c>
      <c r="P207" s="17">
        <v>71.090548991420519</v>
      </c>
      <c r="Q207" s="17">
        <v>46.883272071498929</v>
      </c>
      <c r="R207" s="17">
        <v>58.625223851991848</v>
      </c>
      <c r="S207" s="17">
        <v>61.131126480036734</v>
      </c>
      <c r="T207" s="17">
        <v>79.770870942437128</v>
      </c>
      <c r="U207" s="17">
        <v>84.998858109550071</v>
      </c>
      <c r="V207" s="17">
        <v>72.441994213348693</v>
      </c>
      <c r="W207" s="17">
        <v>45.663405616188093</v>
      </c>
      <c r="X207" s="17">
        <v>-3.8245394984462227</v>
      </c>
      <c r="Y207" s="17">
        <v>20.803493156454419</v>
      </c>
      <c r="Z207" s="17">
        <v>-4.4091004440210613</v>
      </c>
      <c r="AA207" s="17">
        <v>22.944580482526217</v>
      </c>
      <c r="AB207" s="17">
        <v>22.467373851529011</v>
      </c>
      <c r="AC207" s="17">
        <v>23.626292728057283</v>
      </c>
      <c r="AD207" s="17">
        <v>19.029084395517575</v>
      </c>
      <c r="AE207" s="17">
        <v>-9.3995949380274357</v>
      </c>
      <c r="AF207" s="17">
        <v>10.359025331591765</v>
      </c>
      <c r="AG207" s="17">
        <v>-12.779426017666532</v>
      </c>
    </row>
    <row r="208" spans="3:33" x14ac:dyDescent="0.2">
      <c r="C208" s="24" t="s">
        <v>254</v>
      </c>
      <c r="D208" s="11" t="s">
        <v>229</v>
      </c>
      <c r="E208" s="138">
        <v>143.20106101108081</v>
      </c>
      <c r="F208" s="17">
        <v>0</v>
      </c>
      <c r="G208" s="17">
        <v>-2.8653837176235937E-4</v>
      </c>
      <c r="H208" s="17">
        <v>-3.458039271587333E-4</v>
      </c>
      <c r="I208" s="17">
        <v>-8.5923741097979789E-2</v>
      </c>
      <c r="J208" s="17">
        <v>-1.3165227702626447</v>
      </c>
      <c r="K208" s="17">
        <v>0.17641345616662513</v>
      </c>
      <c r="L208" s="17">
        <v>-3.5316074487322954E-4</v>
      </c>
      <c r="M208" s="17">
        <v>0.58594807419438799</v>
      </c>
      <c r="N208" s="17">
        <v>1.4312110716187532E-2</v>
      </c>
      <c r="O208" s="17">
        <v>-0.42232624337928754</v>
      </c>
      <c r="P208" s="17">
        <v>-0.35004421940860703</v>
      </c>
      <c r="Q208" s="17">
        <v>8.6841717923875059</v>
      </c>
      <c r="R208" s="17">
        <v>0.42313234126478316</v>
      </c>
      <c r="S208" s="17">
        <v>-1.7427156956922254</v>
      </c>
      <c r="T208" s="17">
        <v>-0.57365377934024442</v>
      </c>
      <c r="U208" s="17">
        <v>-8.2201923618470136</v>
      </c>
      <c r="V208" s="17">
        <v>2.2612029020661981E-3</v>
      </c>
      <c r="W208" s="17">
        <v>3.5717219526250554</v>
      </c>
      <c r="X208" s="17">
        <v>14.190272802322445</v>
      </c>
      <c r="Y208" s="17">
        <v>14.306302573702682</v>
      </c>
      <c r="Z208" s="17">
        <v>30.066303062951192</v>
      </c>
      <c r="AA208" s="17">
        <v>29.138631071705461</v>
      </c>
      <c r="AB208" s="17">
        <v>19.128178289700159</v>
      </c>
      <c r="AC208" s="17">
        <v>10.792148216964085</v>
      </c>
      <c r="AD208" s="17">
        <v>7.5240305752871324</v>
      </c>
      <c r="AE208" s="17">
        <v>4.5451931339299438</v>
      </c>
      <c r="AF208" s="17">
        <v>7.413114340364892</v>
      </c>
      <c r="AG208" s="17">
        <v>5.3512903279680115</v>
      </c>
    </row>
    <row r="209" spans="3:33" x14ac:dyDescent="0.2">
      <c r="C209" s="24" t="s">
        <v>255</v>
      </c>
      <c r="D209" s="11" t="s">
        <v>229</v>
      </c>
      <c r="E209" s="138">
        <v>3006.9317750328446</v>
      </c>
      <c r="F209" s="17">
        <v>0</v>
      </c>
      <c r="G209" s="17">
        <v>-2.9665270412178948E-2</v>
      </c>
      <c r="H209" s="17">
        <v>-0.32198371569253259</v>
      </c>
      <c r="I209" s="17">
        <v>0.75136088632225784</v>
      </c>
      <c r="J209" s="17">
        <v>11.374656794853653</v>
      </c>
      <c r="K209" s="17">
        <v>9.6087991412493405</v>
      </c>
      <c r="L209" s="17">
        <v>19.183060590004072</v>
      </c>
      <c r="M209" s="17">
        <v>44.381944762070148</v>
      </c>
      <c r="N209" s="17">
        <v>106.94720119152832</v>
      </c>
      <c r="O209" s="17">
        <v>113.51524402378072</v>
      </c>
      <c r="P209" s="17">
        <v>57.022013365925453</v>
      </c>
      <c r="Q209" s="17">
        <v>100.50042765762144</v>
      </c>
      <c r="R209" s="17">
        <v>66.225352006654916</v>
      </c>
      <c r="S209" s="17">
        <v>101.12869915774027</v>
      </c>
      <c r="T209" s="17">
        <v>73.491432342546304</v>
      </c>
      <c r="U209" s="17">
        <v>27.45002922008312</v>
      </c>
      <c r="V209" s="17">
        <v>52.154010645948318</v>
      </c>
      <c r="W209" s="17">
        <v>113.49351485352076</v>
      </c>
      <c r="X209" s="17">
        <v>167.5276807463938</v>
      </c>
      <c r="Y209" s="17">
        <v>166.64010163340444</v>
      </c>
      <c r="Z209" s="17">
        <v>219.85010034594373</v>
      </c>
      <c r="AA209" s="17">
        <v>144.52570902415641</v>
      </c>
      <c r="AB209" s="17">
        <v>137.80009412605946</v>
      </c>
      <c r="AC209" s="17">
        <v>183.46772069058966</v>
      </c>
      <c r="AD209" s="17">
        <v>260.93374404966812</v>
      </c>
      <c r="AE209" s="17">
        <v>290.05500610670674</v>
      </c>
      <c r="AF209" s="17">
        <v>268.13890738446918</v>
      </c>
      <c r="AG209" s="17">
        <v>271.11661327170788</v>
      </c>
    </row>
    <row r="210" spans="3:33" x14ac:dyDescent="0.2">
      <c r="C210"/>
    </row>
    <row r="211" spans="3:33" ht="15.75" x14ac:dyDescent="0.25">
      <c r="C211" s="8" t="s">
        <v>256</v>
      </c>
      <c r="D211" s="6" t="s">
        <v>239</v>
      </c>
      <c r="E211" s="13" t="s">
        <v>257</v>
      </c>
      <c r="F211" s="5">
        <v>2023</v>
      </c>
      <c r="G211" s="5">
        <v>2024</v>
      </c>
      <c r="H211" s="5">
        <v>2025</v>
      </c>
      <c r="I211" s="5">
        <v>2026</v>
      </c>
      <c r="J211" s="5">
        <v>2027</v>
      </c>
      <c r="K211" s="5">
        <v>2028</v>
      </c>
      <c r="L211" s="5">
        <v>2029</v>
      </c>
      <c r="M211" s="5">
        <v>2030</v>
      </c>
      <c r="N211" s="5">
        <v>2031</v>
      </c>
      <c r="O211" s="5">
        <v>2032</v>
      </c>
      <c r="P211" s="5">
        <v>2033</v>
      </c>
      <c r="Q211" s="5">
        <v>2034</v>
      </c>
      <c r="R211" s="5">
        <v>2035</v>
      </c>
      <c r="S211" s="5">
        <v>2036</v>
      </c>
      <c r="T211" s="5">
        <v>2037</v>
      </c>
      <c r="U211" s="5">
        <v>2038</v>
      </c>
      <c r="V211" s="5">
        <v>2039</v>
      </c>
      <c r="W211" s="5">
        <v>2040</v>
      </c>
      <c r="X211" s="5">
        <v>2041</v>
      </c>
      <c r="Y211" s="5">
        <v>2042</v>
      </c>
      <c r="Z211" s="5">
        <v>2043</v>
      </c>
      <c r="AA211" s="5">
        <v>2044</v>
      </c>
      <c r="AB211" s="5">
        <v>2045</v>
      </c>
      <c r="AC211" s="5">
        <v>2046</v>
      </c>
      <c r="AD211" s="5">
        <v>2047</v>
      </c>
      <c r="AE211" s="5">
        <v>2048</v>
      </c>
      <c r="AF211" s="5">
        <v>2049</v>
      </c>
      <c r="AG211" s="5">
        <v>2050</v>
      </c>
    </row>
    <row r="212" spans="3:33" x14ac:dyDescent="0.2">
      <c r="C212" s="24" t="s">
        <v>43</v>
      </c>
      <c r="D212" s="11" t="s">
        <v>229</v>
      </c>
      <c r="E212" s="138" t="b">
        <v>1</v>
      </c>
      <c r="F212" s="17">
        <v>0</v>
      </c>
      <c r="G212" s="17">
        <v>-6.8603565029479158E-5</v>
      </c>
      <c r="H212" s="17">
        <v>-0.33755839874107024</v>
      </c>
      <c r="I212" s="17">
        <v>-0.38736482967203834</v>
      </c>
      <c r="J212" s="17">
        <v>-0.84635978245928711</v>
      </c>
      <c r="K212" s="17">
        <v>-0.84642586809607823</v>
      </c>
      <c r="L212" s="17">
        <v>-8.9860051306194566E-2</v>
      </c>
      <c r="M212" s="17">
        <v>-8.9926284254482861E-2</v>
      </c>
      <c r="N212" s="17">
        <v>-8.9992276096698076E-2</v>
      </c>
      <c r="O212" s="17">
        <v>-9.0058676566220144E-2</v>
      </c>
      <c r="P212" s="17">
        <v>-9.0124860853671787E-2</v>
      </c>
      <c r="Q212" s="17">
        <v>-9.0190861229674915E-2</v>
      </c>
      <c r="R212" s="17">
        <v>-9.0256811797828781E-2</v>
      </c>
      <c r="S212" s="17">
        <v>-9.0323112607187978E-2</v>
      </c>
      <c r="T212" s="17">
        <v>-9.0389287222452749E-2</v>
      </c>
      <c r="U212" s="17">
        <v>-9.0455202962393844E-2</v>
      </c>
      <c r="V212" s="17">
        <v>-9.0521361441670931E-2</v>
      </c>
      <c r="W212" s="17">
        <v>-9.0587553716605387E-2</v>
      </c>
      <c r="X212" s="17">
        <v>-9.0653741447227085E-2</v>
      </c>
      <c r="Y212" s="17">
        <v>-9.0719770311736822E-2</v>
      </c>
      <c r="Z212" s="17">
        <v>-9.0785896193927601E-2</v>
      </c>
      <c r="AA212" s="17">
        <v>-9.0852163739603614E-2</v>
      </c>
      <c r="AB212" s="17">
        <v>-9.0918284142521164E-2</v>
      </c>
      <c r="AC212" s="17">
        <v>-9.0984323169120113E-2</v>
      </c>
      <c r="AD212" s="17">
        <v>-9.1050388540710847E-2</v>
      </c>
      <c r="AE212" s="17">
        <v>-9.1116710789194796E-2</v>
      </c>
      <c r="AF212" s="17">
        <v>-9.1182761384612288E-2</v>
      </c>
      <c r="AG212" s="17">
        <v>-9.1248939540925458E-2</v>
      </c>
    </row>
    <row r="213" spans="3:33" x14ac:dyDescent="0.2">
      <c r="C213" s="24" t="s">
        <v>44</v>
      </c>
      <c r="D213" s="11" t="s">
        <v>229</v>
      </c>
      <c r="E213" s="138" t="b">
        <v>1</v>
      </c>
      <c r="F213" s="17">
        <v>0</v>
      </c>
      <c r="G213" s="17">
        <v>-1.1520927164106882E-6</v>
      </c>
      <c r="H213" s="17">
        <v>3.1647545218877375E-3</v>
      </c>
      <c r="I213" s="17">
        <v>1.0130121921839673E-2</v>
      </c>
      <c r="J213" s="17">
        <v>0.24463121000799365</v>
      </c>
      <c r="K213" s="17">
        <v>3.6878882660740286</v>
      </c>
      <c r="L213" s="17">
        <v>8.035687716980636</v>
      </c>
      <c r="M213" s="17">
        <v>12.089771104078743</v>
      </c>
      <c r="N213" s="17">
        <v>21.967346608821266</v>
      </c>
      <c r="O213" s="17">
        <v>31.88887688100834</v>
      </c>
      <c r="P213" s="17">
        <v>36.963227340963115</v>
      </c>
      <c r="Q213" s="17">
        <v>40.686484418088043</v>
      </c>
      <c r="R213" s="17">
        <v>42.973088722488271</v>
      </c>
      <c r="S213" s="17">
        <v>45.188798272474145</v>
      </c>
      <c r="T213" s="17">
        <v>46.74146229776342</v>
      </c>
      <c r="U213" s="17">
        <v>60.331673394406216</v>
      </c>
      <c r="V213" s="17">
        <v>71.302622220580531</v>
      </c>
      <c r="W213" s="17">
        <v>82.585529580928323</v>
      </c>
      <c r="X213" s="17">
        <v>107.66177472989622</v>
      </c>
      <c r="Y213" s="17">
        <v>127.83003797568081</v>
      </c>
      <c r="Z213" s="17">
        <v>155.10717940871075</v>
      </c>
      <c r="AA213" s="17">
        <v>186.37055023328017</v>
      </c>
      <c r="AB213" s="17">
        <v>214.93273484991906</v>
      </c>
      <c r="AC213" s="17">
        <v>242.12345597959236</v>
      </c>
      <c r="AD213" s="17">
        <v>254.51127759559176</v>
      </c>
      <c r="AE213" s="17">
        <v>269.30204235008131</v>
      </c>
      <c r="AF213" s="17">
        <v>285.25523867501437</v>
      </c>
      <c r="AG213" s="17">
        <v>310.42662415907415</v>
      </c>
    </row>
    <row r="214" spans="3:33" x14ac:dyDescent="0.2">
      <c r="C214" s="24" t="s">
        <v>45</v>
      </c>
      <c r="D214" s="11" t="s">
        <v>229</v>
      </c>
      <c r="E214" s="138" t="b">
        <v>1</v>
      </c>
      <c r="F214" s="17">
        <v>0</v>
      </c>
      <c r="G214" s="17">
        <v>0.16152697985276285</v>
      </c>
      <c r="H214" s="17">
        <v>-1.3249840726944091</v>
      </c>
      <c r="I214" s="17">
        <v>-3.902330482539103</v>
      </c>
      <c r="J214" s="17">
        <v>-11.374768748889561</v>
      </c>
      <c r="K214" s="17">
        <v>-7.3213921187638435</v>
      </c>
      <c r="L214" s="17">
        <v>-2.4022552703578839</v>
      </c>
      <c r="M214" s="17">
        <v>-3.8736983567783856</v>
      </c>
      <c r="N214" s="17">
        <v>-37.436144434303685</v>
      </c>
      <c r="O214" s="17">
        <v>-25.733891500571421</v>
      </c>
      <c r="P214" s="17">
        <v>45.356657490849102</v>
      </c>
      <c r="Q214" s="17">
        <v>92.239929562348038</v>
      </c>
      <c r="R214" s="17">
        <v>150.86515341433989</v>
      </c>
      <c r="S214" s="17">
        <v>211.99627989437661</v>
      </c>
      <c r="T214" s="17">
        <v>291.76715083681376</v>
      </c>
      <c r="U214" s="17">
        <v>376.76600894636385</v>
      </c>
      <c r="V214" s="17">
        <v>449.20800315971258</v>
      </c>
      <c r="W214" s="17">
        <v>494.87140877590065</v>
      </c>
      <c r="X214" s="17">
        <v>491.04686927745445</v>
      </c>
      <c r="Y214" s="17">
        <v>511.85036243390886</v>
      </c>
      <c r="Z214" s="17">
        <v>507.44126198988778</v>
      </c>
      <c r="AA214" s="17">
        <v>530.38584247241397</v>
      </c>
      <c r="AB214" s="17">
        <v>552.853216323943</v>
      </c>
      <c r="AC214" s="17">
        <v>576.47950905200025</v>
      </c>
      <c r="AD214" s="17">
        <v>595.5085934475178</v>
      </c>
      <c r="AE214" s="17">
        <v>586.10899850949033</v>
      </c>
      <c r="AF214" s="17">
        <v>596.46802384108207</v>
      </c>
      <c r="AG214" s="17">
        <v>583.68859782341553</v>
      </c>
    </row>
    <row r="215" spans="3:33" x14ac:dyDescent="0.2">
      <c r="C215" s="24" t="s">
        <v>254</v>
      </c>
      <c r="D215" s="11" t="s">
        <v>229</v>
      </c>
      <c r="E215" s="138" t="b">
        <v>1</v>
      </c>
      <c r="F215" s="17">
        <v>0</v>
      </c>
      <c r="G215" s="17">
        <v>-2.8653837176235937E-4</v>
      </c>
      <c r="H215" s="17">
        <v>-6.3234229892109267E-4</v>
      </c>
      <c r="I215" s="17">
        <v>-8.6556083396900879E-2</v>
      </c>
      <c r="J215" s="17">
        <v>-1.4030788536595455</v>
      </c>
      <c r="K215" s="17">
        <v>-1.2266653974929205</v>
      </c>
      <c r="L215" s="17">
        <v>-1.2270185582377937</v>
      </c>
      <c r="M215" s="17">
        <v>-0.64107048404340572</v>
      </c>
      <c r="N215" s="17">
        <v>-0.62675837332721818</v>
      </c>
      <c r="O215" s="17">
        <v>-1.0490846167065058</v>
      </c>
      <c r="P215" s="17">
        <v>-1.3991288361151129</v>
      </c>
      <c r="Q215" s="17">
        <v>7.2850429562723935</v>
      </c>
      <c r="R215" s="17">
        <v>7.7081752975371769</v>
      </c>
      <c r="S215" s="17">
        <v>5.9654596018449517</v>
      </c>
      <c r="T215" s="17">
        <v>5.3918058225047076</v>
      </c>
      <c r="U215" s="17">
        <v>-2.828386539342306</v>
      </c>
      <c r="V215" s="17">
        <v>-2.8261253364402399</v>
      </c>
      <c r="W215" s="17">
        <v>0.74559661618481554</v>
      </c>
      <c r="X215" s="17">
        <v>14.935869418507261</v>
      </c>
      <c r="Y215" s="17">
        <v>29.242171992209943</v>
      </c>
      <c r="Z215" s="17">
        <v>59.308475055161139</v>
      </c>
      <c r="AA215" s="17">
        <v>88.447106126866601</v>
      </c>
      <c r="AB215" s="17">
        <v>107.57528441656676</v>
      </c>
      <c r="AC215" s="17">
        <v>118.36743263353084</v>
      </c>
      <c r="AD215" s="17">
        <v>125.89146320881797</v>
      </c>
      <c r="AE215" s="17">
        <v>130.43665634274791</v>
      </c>
      <c r="AF215" s="17">
        <v>137.84977068311281</v>
      </c>
      <c r="AG215" s="17">
        <v>143.20106101108081</v>
      </c>
    </row>
    <row r="216" spans="3:33" x14ac:dyDescent="0.2">
      <c r="C216" s="24" t="s">
        <v>255</v>
      </c>
      <c r="D216" s="11" t="s">
        <v>229</v>
      </c>
      <c r="E216" s="138" t="b">
        <v>1</v>
      </c>
      <c r="F216" s="17">
        <v>0</v>
      </c>
      <c r="G216" s="17">
        <v>-2.9665270412178948E-2</v>
      </c>
      <c r="H216" s="17">
        <v>-0.35164898610471151</v>
      </c>
      <c r="I216" s="17">
        <v>0.39971190021754632</v>
      </c>
      <c r="J216" s="17">
        <v>11.7743686950712</v>
      </c>
      <c r="K216" s="17">
        <v>21.383167836320538</v>
      </c>
      <c r="L216" s="17">
        <v>40.566228426324614</v>
      </c>
      <c r="M216" s="17">
        <v>84.948173188394762</v>
      </c>
      <c r="N216" s="17">
        <v>191.89537437992308</v>
      </c>
      <c r="O216" s="17">
        <v>305.41061840370378</v>
      </c>
      <c r="P216" s="17">
        <v>362.43263176962921</v>
      </c>
      <c r="Q216" s="17">
        <v>462.93305942725067</v>
      </c>
      <c r="R216" s="17">
        <v>529.1584114339056</v>
      </c>
      <c r="S216" s="17">
        <v>630.28711059164584</v>
      </c>
      <c r="T216" s="17">
        <v>703.77854293419216</v>
      </c>
      <c r="U216" s="17">
        <v>731.2285721542753</v>
      </c>
      <c r="V216" s="17">
        <v>783.38258280022364</v>
      </c>
      <c r="W216" s="17">
        <v>896.87609765374441</v>
      </c>
      <c r="X216" s="17">
        <v>1064.4037784001382</v>
      </c>
      <c r="Y216" s="17">
        <v>1231.0438800335426</v>
      </c>
      <c r="Z216" s="17">
        <v>1450.8939803794863</v>
      </c>
      <c r="AA216" s="17">
        <v>1595.4196894036427</v>
      </c>
      <c r="AB216" s="17">
        <v>1733.2197835297022</v>
      </c>
      <c r="AC216" s="17">
        <v>1916.6875042202919</v>
      </c>
      <c r="AD216" s="17">
        <v>2177.6212482699602</v>
      </c>
      <c r="AE216" s="17">
        <v>2467.6762543766672</v>
      </c>
      <c r="AF216" s="17">
        <v>2735.8151617611366</v>
      </c>
      <c r="AG216" s="17">
        <v>3006.9317750328446</v>
      </c>
    </row>
    <row r="219" spans="3:33" ht="20.25" x14ac:dyDescent="0.3">
      <c r="C219" s="4" t="s">
        <v>258</v>
      </c>
      <c r="D219" s="37"/>
      <c r="E219" s="37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</row>
    <row r="220" spans="3:33" x14ac:dyDescent="0.2">
      <c r="C220"/>
    </row>
    <row r="221" spans="3:33" ht="15.75" x14ac:dyDescent="0.25">
      <c r="C221" s="3" t="s">
        <v>259</v>
      </c>
      <c r="D221" s="3" t="s">
        <v>37</v>
      </c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</row>
    <row r="223" spans="3:33" ht="15.75" x14ac:dyDescent="0.25">
      <c r="C223" s="8" t="s">
        <v>260</v>
      </c>
      <c r="D223" s="6" t="s">
        <v>239</v>
      </c>
      <c r="E223" s="137" t="s">
        <v>241</v>
      </c>
      <c r="F223" s="5">
        <v>2023</v>
      </c>
      <c r="G223" s="5">
        <v>2024</v>
      </c>
      <c r="H223" s="5">
        <v>2025</v>
      </c>
      <c r="I223" s="5">
        <v>2026</v>
      </c>
      <c r="J223" s="5">
        <v>2027</v>
      </c>
      <c r="K223" s="5">
        <v>2028</v>
      </c>
      <c r="L223" s="5">
        <v>2029</v>
      </c>
      <c r="M223" s="5">
        <v>2030</v>
      </c>
      <c r="N223" s="5">
        <v>2031</v>
      </c>
      <c r="O223" s="5">
        <v>2032</v>
      </c>
      <c r="P223" s="5">
        <v>2033</v>
      </c>
      <c r="Q223" s="5">
        <v>2034</v>
      </c>
      <c r="R223" s="5">
        <v>2035</v>
      </c>
      <c r="S223" s="5">
        <v>2036</v>
      </c>
      <c r="T223" s="5">
        <v>2037</v>
      </c>
      <c r="U223" s="5">
        <v>2038</v>
      </c>
      <c r="V223" s="5">
        <v>2039</v>
      </c>
      <c r="W223" s="5">
        <v>2040</v>
      </c>
      <c r="X223" s="5">
        <v>2041</v>
      </c>
      <c r="Y223" s="5">
        <v>2042</v>
      </c>
      <c r="Z223" s="5">
        <v>2043</v>
      </c>
      <c r="AA223" s="5">
        <v>2044</v>
      </c>
      <c r="AB223" s="5">
        <v>2045</v>
      </c>
      <c r="AC223" s="5">
        <v>2046</v>
      </c>
      <c r="AD223" s="5">
        <v>2047</v>
      </c>
      <c r="AE223" s="5">
        <v>2048</v>
      </c>
      <c r="AF223" s="5">
        <v>2049</v>
      </c>
      <c r="AG223" s="5">
        <v>2050</v>
      </c>
    </row>
    <row r="224" spans="3:33" x14ac:dyDescent="0.2">
      <c r="C224" s="24" t="s">
        <v>261</v>
      </c>
      <c r="D224" s="11" t="s">
        <v>229</v>
      </c>
      <c r="E224" s="19">
        <v>2347.0001136134279</v>
      </c>
      <c r="F224" s="17">
        <v>-62.29161179721352</v>
      </c>
      <c r="G224" s="17">
        <v>-273.62101146778633</v>
      </c>
      <c r="H224" s="17">
        <v>-246.12262186003119</v>
      </c>
      <c r="I224" s="17">
        <v>-214.38990612242389</v>
      </c>
      <c r="J224" s="17">
        <v>-24.288922259576584</v>
      </c>
      <c r="K224" s="17">
        <v>-493.04569475235883</v>
      </c>
      <c r="L224" s="17">
        <v>-1389.6863223980502</v>
      </c>
      <c r="M224" s="17">
        <v>-669.3551193906718</v>
      </c>
      <c r="N224" s="17">
        <v>-33.853277837616467</v>
      </c>
      <c r="O224" s="17">
        <v>0</v>
      </c>
      <c r="P224" s="17">
        <v>0</v>
      </c>
      <c r="Q224" s="17">
        <v>0</v>
      </c>
      <c r="R224" s="17">
        <v>0</v>
      </c>
      <c r="S224" s="17">
        <v>0</v>
      </c>
      <c r="T224" s="17">
        <v>0</v>
      </c>
      <c r="U224" s="17">
        <v>0</v>
      </c>
      <c r="V224" s="17">
        <v>0</v>
      </c>
      <c r="W224" s="17">
        <v>0</v>
      </c>
      <c r="X224" s="17">
        <v>0</v>
      </c>
      <c r="Y224" s="17">
        <v>0</v>
      </c>
      <c r="Z224" s="17">
        <v>0</v>
      </c>
      <c r="AA224" s="17">
        <v>0</v>
      </c>
      <c r="AB224" s="17">
        <v>0</v>
      </c>
      <c r="AC224" s="17">
        <v>0</v>
      </c>
      <c r="AD224" s="17">
        <v>0</v>
      </c>
      <c r="AE224" s="17">
        <v>0</v>
      </c>
      <c r="AF224" s="17">
        <v>0</v>
      </c>
      <c r="AG224" s="172"/>
    </row>
    <row r="226" spans="3:33" ht="15.75" x14ac:dyDescent="0.25">
      <c r="C226" s="8" t="s">
        <v>262</v>
      </c>
      <c r="D226" s="6" t="s">
        <v>239</v>
      </c>
      <c r="E226" s="6"/>
      <c r="F226" s="5">
        <v>2023</v>
      </c>
      <c r="G226" s="5">
        <v>2024</v>
      </c>
      <c r="H226" s="5">
        <v>2025</v>
      </c>
      <c r="I226" s="5">
        <v>2026</v>
      </c>
      <c r="J226" s="5">
        <v>2027</v>
      </c>
      <c r="K226" s="5">
        <v>2028</v>
      </c>
      <c r="L226" s="5">
        <v>2029</v>
      </c>
      <c r="M226" s="5">
        <v>2030</v>
      </c>
      <c r="N226" s="5">
        <v>2031</v>
      </c>
      <c r="O226" s="5">
        <v>2032</v>
      </c>
      <c r="P226" s="5">
        <v>2033</v>
      </c>
      <c r="Q226" s="5">
        <v>2034</v>
      </c>
      <c r="R226" s="5">
        <v>2035</v>
      </c>
      <c r="S226" s="5">
        <v>2036</v>
      </c>
      <c r="T226" s="5">
        <v>2037</v>
      </c>
      <c r="U226" s="5">
        <v>2038</v>
      </c>
      <c r="V226" s="5">
        <v>2039</v>
      </c>
      <c r="W226" s="5">
        <v>2040</v>
      </c>
      <c r="X226" s="5">
        <v>2041</v>
      </c>
      <c r="Y226" s="5">
        <v>2042</v>
      </c>
      <c r="Z226" s="5">
        <v>2043</v>
      </c>
      <c r="AA226" s="5">
        <v>2044</v>
      </c>
      <c r="AB226" s="5">
        <v>2045</v>
      </c>
      <c r="AC226" s="5">
        <v>2046</v>
      </c>
      <c r="AD226" s="5">
        <v>2047</v>
      </c>
      <c r="AE226" s="5">
        <v>2048</v>
      </c>
      <c r="AF226" s="5">
        <v>2049</v>
      </c>
      <c r="AG226" s="5">
        <v>2050</v>
      </c>
    </row>
    <row r="227" spans="3:33" x14ac:dyDescent="0.2">
      <c r="C227" s="24" t="s">
        <v>263</v>
      </c>
      <c r="D227" s="11" t="s">
        <v>264</v>
      </c>
      <c r="E227" s="11"/>
      <c r="F227" s="17">
        <v>0</v>
      </c>
      <c r="G227" s="17">
        <v>0.13632299390936356</v>
      </c>
      <c r="H227" s="17">
        <v>-1.7011035122932554</v>
      </c>
      <c r="I227" s="17">
        <v>-1.5378592241176519</v>
      </c>
      <c r="J227" s="17">
        <v>2.7932460664347003</v>
      </c>
      <c r="K227" s="17">
        <v>16.767019953920709</v>
      </c>
      <c r="L227" s="17">
        <v>29.794158283545659</v>
      </c>
      <c r="M227" s="17">
        <v>48.128743299277239</v>
      </c>
      <c r="N227" s="17">
        <v>83.749691874953342</v>
      </c>
      <c r="O227" s="17">
        <v>114.11140772958625</v>
      </c>
      <c r="P227" s="17">
        <v>113.9806533294576</v>
      </c>
      <c r="Q227" s="17">
        <v>141.62834055006607</v>
      </c>
      <c r="R227" s="17">
        <v>109.456060377352</v>
      </c>
      <c r="S227" s="17">
        <v>146.62417425822261</v>
      </c>
      <c r="T227" s="17">
        <v>138.65565267844701</v>
      </c>
      <c r="U227" s="17">
        <v>102.40282490349233</v>
      </c>
      <c r="V227" s="17">
        <v>121.44090940325015</v>
      </c>
      <c r="W227" s="17">
        <v>156.91477048092707</v>
      </c>
      <c r="X227" s="17">
        <v>187.03860185098267</v>
      </c>
      <c r="Y227" s="17">
        <v>207.22871373745437</v>
      </c>
      <c r="Z227" s="17">
        <v>255.3147647617933</v>
      </c>
      <c r="AA227" s="17">
        <v>208.07322399629038</v>
      </c>
      <c r="AB227" s="17">
        <v>192.59324035887411</v>
      </c>
      <c r="AC227" s="17">
        <v>228.42790888064138</v>
      </c>
      <c r="AD227" s="17">
        <v>285.53151475326962</v>
      </c>
      <c r="AE227" s="17">
        <v>286.53658002177502</v>
      </c>
      <c r="AF227" s="17">
        <v>289.9942879883281</v>
      </c>
      <c r="AG227" s="17">
        <v>274.3969251745126</v>
      </c>
    </row>
    <row r="228" spans="3:33" x14ac:dyDescent="0.2">
      <c r="C228" s="24" t="s">
        <v>265</v>
      </c>
      <c r="D228" s="11" t="s">
        <v>264</v>
      </c>
      <c r="E228" s="11"/>
      <c r="F228" s="17">
        <v>0</v>
      </c>
      <c r="G228" s="17">
        <v>0.13632299390936356</v>
      </c>
      <c r="H228" s="17">
        <v>-1.5647805183838919</v>
      </c>
      <c r="I228" s="17">
        <v>-3.1026397425015437</v>
      </c>
      <c r="J228" s="17">
        <v>-0.30939367606684343</v>
      </c>
      <c r="K228" s="17">
        <v>16.457626277853866</v>
      </c>
      <c r="L228" s="17">
        <v>46.251784561399525</v>
      </c>
      <c r="M228" s="17">
        <v>94.380527860676764</v>
      </c>
      <c r="N228" s="17">
        <v>178.13021973563011</v>
      </c>
      <c r="O228" s="17">
        <v>292.24162746521637</v>
      </c>
      <c r="P228" s="17">
        <v>406.22228079467396</v>
      </c>
      <c r="Q228" s="17">
        <v>547.85062134474003</v>
      </c>
      <c r="R228" s="17">
        <v>657.30668172209198</v>
      </c>
      <c r="S228" s="17">
        <v>803.93085598031462</v>
      </c>
      <c r="T228" s="17">
        <v>942.58650865876166</v>
      </c>
      <c r="U228" s="17">
        <v>1044.9893335622539</v>
      </c>
      <c r="V228" s="17">
        <v>1166.430242965504</v>
      </c>
      <c r="W228" s="17">
        <v>1323.345013446431</v>
      </c>
      <c r="X228" s="17">
        <v>1510.3836152974136</v>
      </c>
      <c r="Y228" s="17">
        <v>1717.612329034868</v>
      </c>
      <c r="Z228" s="17">
        <v>1972.9270937966612</v>
      </c>
      <c r="AA228" s="17">
        <v>2181.0003177929516</v>
      </c>
      <c r="AB228" s="17">
        <v>2373.5935581518256</v>
      </c>
      <c r="AC228" s="17">
        <v>2602.0214670324672</v>
      </c>
      <c r="AD228" s="17">
        <v>2887.5529817857368</v>
      </c>
      <c r="AE228" s="17">
        <v>3174.0895618075119</v>
      </c>
      <c r="AF228" s="17">
        <v>3464.0838497958403</v>
      </c>
      <c r="AG228" s="17">
        <v>3738.4807749703527</v>
      </c>
    </row>
    <row r="229" spans="3:33" x14ac:dyDescent="0.2">
      <c r="C229" s="24" t="s">
        <v>260</v>
      </c>
      <c r="D229" s="11" t="s">
        <v>264</v>
      </c>
      <c r="E229" s="11"/>
      <c r="F229" s="140">
        <v>2347.0001136134279</v>
      </c>
      <c r="G229" s="140">
        <v>2347.0001136134279</v>
      </c>
      <c r="H229" s="140">
        <v>2347.0001136134279</v>
      </c>
      <c r="I229" s="140">
        <v>2347.0001136134279</v>
      </c>
      <c r="J229" s="140">
        <v>2347.0001136134279</v>
      </c>
      <c r="K229" s="140">
        <v>2347.0001136134279</v>
      </c>
      <c r="L229" s="140">
        <v>2347.0001136134279</v>
      </c>
      <c r="M229" s="140">
        <v>2347.0001136134279</v>
      </c>
      <c r="N229" s="140">
        <v>2347.0001136134279</v>
      </c>
      <c r="O229" s="140">
        <v>2347.0001136134279</v>
      </c>
      <c r="P229" s="140">
        <v>2347.0001136134279</v>
      </c>
      <c r="Q229" s="140">
        <v>2347.0001136134279</v>
      </c>
      <c r="R229" s="140">
        <v>2347.0001136134279</v>
      </c>
      <c r="S229" s="140">
        <v>2347.0001136134279</v>
      </c>
      <c r="T229" s="140">
        <v>2347.0001136134279</v>
      </c>
      <c r="U229" s="140">
        <v>2347.0001136134279</v>
      </c>
      <c r="V229" s="140">
        <v>2347.0001136134279</v>
      </c>
      <c r="W229" s="140">
        <v>2347.0001136134279</v>
      </c>
      <c r="X229" s="140">
        <v>2347.0001136134279</v>
      </c>
      <c r="Y229" s="140">
        <v>2347.0001136134279</v>
      </c>
      <c r="Z229" s="140">
        <v>2347.0001136134279</v>
      </c>
      <c r="AA229" s="140">
        <v>2347.0001136134279</v>
      </c>
      <c r="AB229" s="140">
        <v>2347.0001136134279</v>
      </c>
      <c r="AC229" s="140">
        <v>2347.0001136134279</v>
      </c>
      <c r="AD229" s="140">
        <v>2347.0001136134279</v>
      </c>
      <c r="AE229" s="140">
        <v>2347.0001136134279</v>
      </c>
      <c r="AF229" s="140">
        <v>2347.0001136134279</v>
      </c>
      <c r="AG229" s="140">
        <v>2347.0001136134279</v>
      </c>
    </row>
    <row r="230" spans="3:33" x14ac:dyDescent="0.2">
      <c r="C230" s="24" t="s">
        <v>266</v>
      </c>
      <c r="D230" s="11" t="s">
        <v>264</v>
      </c>
      <c r="E230" s="11"/>
      <c r="F230" s="17">
        <v>-2347.0001136134279</v>
      </c>
      <c r="G230" s="17">
        <v>-2346.8637906195186</v>
      </c>
      <c r="H230" s="17">
        <v>-2348.5648941318118</v>
      </c>
      <c r="I230" s="17">
        <v>-2350.1027533559295</v>
      </c>
      <c r="J230" s="17">
        <v>-2347.3095072894948</v>
      </c>
      <c r="K230" s="17">
        <v>-2330.5424873355742</v>
      </c>
      <c r="L230" s="17">
        <v>-2300.7483290520281</v>
      </c>
      <c r="M230" s="17">
        <v>-2252.6195857527509</v>
      </c>
      <c r="N230" s="17">
        <v>-2168.8698938777979</v>
      </c>
      <c r="O230" s="17">
        <v>-2054.7584861482114</v>
      </c>
      <c r="P230" s="17">
        <v>-1940.777832818754</v>
      </c>
      <c r="Q230" s="17">
        <v>-1799.1494922686879</v>
      </c>
      <c r="R230" s="17">
        <v>-1689.6934318913359</v>
      </c>
      <c r="S230" s="17">
        <v>-1543.0692576331132</v>
      </c>
      <c r="T230" s="17">
        <v>-1404.4136049546662</v>
      </c>
      <c r="U230" s="17">
        <v>-1302.0107800511739</v>
      </c>
      <c r="V230" s="17">
        <v>-1180.5698706479238</v>
      </c>
      <c r="W230" s="17">
        <v>-1023.6551001669968</v>
      </c>
      <c r="X230" s="17">
        <v>-836.61649831601426</v>
      </c>
      <c r="Y230" s="17">
        <v>-629.38778457855983</v>
      </c>
      <c r="Z230" s="17">
        <v>-374.07301981676665</v>
      </c>
      <c r="AA230" s="17">
        <v>-165.99979582047627</v>
      </c>
      <c r="AB230" s="17">
        <v>26.593444538397762</v>
      </c>
      <c r="AC230" s="17">
        <v>255.02135341903931</v>
      </c>
      <c r="AD230" s="17">
        <v>540.55286817230899</v>
      </c>
      <c r="AE230" s="17">
        <v>827.08944819408407</v>
      </c>
      <c r="AF230" s="17">
        <v>1117.0837361824124</v>
      </c>
      <c r="AG230" s="17">
        <v>1391.4806613569249</v>
      </c>
    </row>
    <row r="231" spans="3:33" x14ac:dyDescent="0.2">
      <c r="C231" s="24"/>
      <c r="D231" s="11"/>
      <c r="E231" s="11"/>
      <c r="F231" s="141">
        <v>0</v>
      </c>
      <c r="G231" s="141">
        <v>0</v>
      </c>
      <c r="H231" s="141">
        <v>0</v>
      </c>
      <c r="I231" s="141">
        <v>0</v>
      </c>
      <c r="J231" s="141">
        <v>0</v>
      </c>
      <c r="K231" s="141">
        <v>0</v>
      </c>
      <c r="L231" s="141">
        <v>0</v>
      </c>
      <c r="M231" s="141">
        <v>0</v>
      </c>
      <c r="N231" s="141">
        <v>0</v>
      </c>
      <c r="O231" s="141">
        <v>0</v>
      </c>
      <c r="P231" s="141">
        <v>0</v>
      </c>
      <c r="Q231" s="141">
        <v>0</v>
      </c>
      <c r="R231" s="141">
        <v>0</v>
      </c>
      <c r="S231" s="141">
        <v>0</v>
      </c>
      <c r="T231" s="141">
        <v>0</v>
      </c>
      <c r="U231" s="141">
        <v>0</v>
      </c>
      <c r="V231" s="141">
        <v>0</v>
      </c>
      <c r="W231" s="141">
        <v>0</v>
      </c>
      <c r="X231" s="141">
        <v>0</v>
      </c>
      <c r="Y231" s="141">
        <v>0</v>
      </c>
      <c r="Z231" s="141">
        <v>0</v>
      </c>
      <c r="AA231" s="141">
        <v>0</v>
      </c>
      <c r="AB231" s="141">
        <v>2045</v>
      </c>
      <c r="AC231" s="141">
        <v>0</v>
      </c>
      <c r="AD231" s="141">
        <v>0</v>
      </c>
      <c r="AE231" s="141">
        <v>0</v>
      </c>
      <c r="AF231" s="141">
        <v>0</v>
      </c>
      <c r="AG231" s="141">
        <v>0</v>
      </c>
    </row>
    <row r="232" spans="3:33" x14ac:dyDescent="0.2">
      <c r="C232" s="24"/>
      <c r="D232" s="11"/>
      <c r="E232" s="11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</row>
    <row r="233" spans="3:33" ht="15.75" x14ac:dyDescent="0.25">
      <c r="C233" s="24" t="s">
        <v>267</v>
      </c>
      <c r="D233" s="11" t="s">
        <v>109</v>
      </c>
      <c r="E233" s="11"/>
      <c r="F233" s="208">
        <v>2045</v>
      </c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</row>
    <row r="234" spans="3:33" x14ac:dyDescent="0.2">
      <c r="C234" s="24"/>
      <c r="D234" s="11" t="s">
        <v>264</v>
      </c>
      <c r="E234" s="11"/>
      <c r="F234" s="17">
        <v>0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>
        <v>0</v>
      </c>
      <c r="S234" s="17">
        <v>0</v>
      </c>
      <c r="T234" s="17">
        <v>0</v>
      </c>
      <c r="U234" s="17">
        <v>0</v>
      </c>
      <c r="V234" s="17">
        <v>0</v>
      </c>
      <c r="W234" s="17">
        <v>0</v>
      </c>
      <c r="X234" s="17">
        <v>0</v>
      </c>
      <c r="Y234" s="17">
        <v>0</v>
      </c>
      <c r="Z234" s="17">
        <v>0</v>
      </c>
      <c r="AA234" s="17">
        <v>0</v>
      </c>
      <c r="AB234" s="17">
        <v>3738.4807749703527</v>
      </c>
      <c r="AC234" s="17">
        <v>0</v>
      </c>
      <c r="AD234" s="17">
        <v>0</v>
      </c>
      <c r="AE234" s="17">
        <v>0</v>
      </c>
      <c r="AF234" s="17">
        <v>0</v>
      </c>
      <c r="AG234" s="17">
        <v>0</v>
      </c>
    </row>
    <row r="237" spans="3:33" ht="15.75" x14ac:dyDescent="0.25">
      <c r="C237" s="3" t="s">
        <v>259</v>
      </c>
      <c r="D237" s="3" t="s">
        <v>38</v>
      </c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</row>
    <row r="239" spans="3:33" ht="15.75" x14ac:dyDescent="0.25">
      <c r="C239" s="8" t="s">
        <v>260</v>
      </c>
      <c r="D239" s="6" t="s">
        <v>239</v>
      </c>
      <c r="E239" s="137" t="s">
        <v>241</v>
      </c>
      <c r="F239" s="5">
        <v>2023</v>
      </c>
      <c r="G239" s="5">
        <v>2024</v>
      </c>
      <c r="H239" s="5">
        <v>2025</v>
      </c>
      <c r="I239" s="5">
        <v>2026</v>
      </c>
      <c r="J239" s="5">
        <v>2027</v>
      </c>
      <c r="K239" s="5">
        <v>2028</v>
      </c>
      <c r="L239" s="5">
        <v>2029</v>
      </c>
      <c r="M239" s="5">
        <v>2030</v>
      </c>
      <c r="N239" s="5">
        <v>2031</v>
      </c>
      <c r="O239" s="5">
        <v>2032</v>
      </c>
      <c r="P239" s="5">
        <v>2033</v>
      </c>
      <c r="Q239" s="5">
        <v>2034</v>
      </c>
      <c r="R239" s="5">
        <v>2035</v>
      </c>
      <c r="S239" s="5">
        <v>2036</v>
      </c>
      <c r="T239" s="5">
        <v>2037</v>
      </c>
      <c r="U239" s="5">
        <v>2038</v>
      </c>
      <c r="V239" s="5">
        <v>2039</v>
      </c>
      <c r="W239" s="5">
        <v>2040</v>
      </c>
      <c r="X239" s="5">
        <v>2041</v>
      </c>
      <c r="Y239" s="5">
        <v>2042</v>
      </c>
      <c r="Z239" s="5">
        <v>2043</v>
      </c>
      <c r="AA239" s="5">
        <v>2044</v>
      </c>
      <c r="AB239" s="5">
        <v>2045</v>
      </c>
      <c r="AC239" s="5">
        <v>2046</v>
      </c>
      <c r="AD239" s="5">
        <v>2047</v>
      </c>
      <c r="AE239" s="5">
        <v>2048</v>
      </c>
      <c r="AF239" s="5">
        <v>2049</v>
      </c>
      <c r="AG239" s="5">
        <v>2050</v>
      </c>
    </row>
    <row r="240" spans="3:33" x14ac:dyDescent="0.2">
      <c r="C240" s="24" t="s">
        <v>261</v>
      </c>
      <c r="D240" s="11" t="s">
        <v>229</v>
      </c>
      <c r="E240" s="19">
        <v>2409.0457153239272</v>
      </c>
      <c r="F240" s="17">
        <v>-62.291611590303354</v>
      </c>
      <c r="G240" s="17">
        <v>-273.62101128625807</v>
      </c>
      <c r="H240" s="17">
        <v>-249.50965457028516</v>
      </c>
      <c r="I240" s="17">
        <v>-223.94391973827464</v>
      </c>
      <c r="J240" s="17">
        <v>-24.831484928295477</v>
      </c>
      <c r="K240" s="17">
        <v>-509.3417439522035</v>
      </c>
      <c r="L240" s="17">
        <v>-1430.2825801630281</v>
      </c>
      <c r="M240" s="17">
        <v>-690.8856928735978</v>
      </c>
      <c r="N240" s="17">
        <v>-34.972189709456046</v>
      </c>
      <c r="O240" s="17">
        <v>0</v>
      </c>
      <c r="P240" s="17">
        <v>0</v>
      </c>
      <c r="Q240" s="17">
        <v>0</v>
      </c>
      <c r="R240" s="17">
        <v>0</v>
      </c>
      <c r="S240" s="17">
        <v>0</v>
      </c>
      <c r="T240" s="17">
        <v>0</v>
      </c>
      <c r="U240" s="17">
        <v>0</v>
      </c>
      <c r="V240" s="17">
        <v>0</v>
      </c>
      <c r="W240" s="17">
        <v>0</v>
      </c>
      <c r="X240" s="17">
        <v>0</v>
      </c>
      <c r="Y240" s="17">
        <v>0</v>
      </c>
      <c r="Z240" s="17">
        <v>0</v>
      </c>
      <c r="AA240" s="17">
        <v>0</v>
      </c>
      <c r="AB240" s="17">
        <v>0</v>
      </c>
      <c r="AC240" s="17">
        <v>0</v>
      </c>
      <c r="AD240" s="17">
        <v>0</v>
      </c>
      <c r="AE240" s="17">
        <v>0</v>
      </c>
      <c r="AF240" s="17">
        <v>0</v>
      </c>
      <c r="AG240" s="172"/>
    </row>
    <row r="242" spans="3:64" ht="15.75" x14ac:dyDescent="0.25">
      <c r="C242" s="8" t="s">
        <v>262</v>
      </c>
      <c r="D242" s="6" t="s">
        <v>239</v>
      </c>
      <c r="E242" s="6"/>
      <c r="F242" s="5">
        <v>2023</v>
      </c>
      <c r="G242" s="5">
        <v>2024</v>
      </c>
      <c r="H242" s="5">
        <v>2025</v>
      </c>
      <c r="I242" s="5">
        <v>2026</v>
      </c>
      <c r="J242" s="5">
        <v>2027</v>
      </c>
      <c r="K242" s="5">
        <v>2028</v>
      </c>
      <c r="L242" s="5">
        <v>2029</v>
      </c>
      <c r="M242" s="5">
        <v>2030</v>
      </c>
      <c r="N242" s="5">
        <v>2031</v>
      </c>
      <c r="O242" s="5">
        <v>2032</v>
      </c>
      <c r="P242" s="5">
        <v>2033</v>
      </c>
      <c r="Q242" s="5">
        <v>2034</v>
      </c>
      <c r="R242" s="5">
        <v>2035</v>
      </c>
      <c r="S242" s="5">
        <v>2036</v>
      </c>
      <c r="T242" s="5">
        <v>2037</v>
      </c>
      <c r="U242" s="5">
        <v>2038</v>
      </c>
      <c r="V242" s="5">
        <v>2039</v>
      </c>
      <c r="W242" s="5">
        <v>2040</v>
      </c>
      <c r="X242" s="5">
        <v>2041</v>
      </c>
      <c r="Y242" s="5">
        <v>2042</v>
      </c>
      <c r="Z242" s="5">
        <v>2043</v>
      </c>
      <c r="AA242" s="5">
        <v>2044</v>
      </c>
      <c r="AB242" s="5">
        <v>2045</v>
      </c>
      <c r="AC242" s="5">
        <v>2046</v>
      </c>
      <c r="AD242" s="5">
        <v>2047</v>
      </c>
      <c r="AE242" s="5">
        <v>2048</v>
      </c>
      <c r="AF242" s="5">
        <v>2049</v>
      </c>
      <c r="AG242" s="5">
        <v>2050</v>
      </c>
    </row>
    <row r="243" spans="3:64" x14ac:dyDescent="0.2">
      <c r="C243" s="24" t="s">
        <v>263</v>
      </c>
      <c r="D243" s="11" t="s">
        <v>264</v>
      </c>
      <c r="E243" s="11"/>
      <c r="F243" s="17">
        <v>0</v>
      </c>
      <c r="G243" s="17">
        <v>0.13150541541107566</v>
      </c>
      <c r="H243" s="17">
        <v>-2.1431644607283</v>
      </c>
      <c r="I243" s="17">
        <v>-1.9547503281514316</v>
      </c>
      <c r="J243" s="17">
        <v>2.3612018935394548</v>
      </c>
      <c r="K243" s="17">
        <v>17.281780197970928</v>
      </c>
      <c r="L243" s="17">
        <v>29.206209545361649</v>
      </c>
      <c r="M243" s="17">
        <v>47.550466903993858</v>
      </c>
      <c r="N243" s="17">
        <v>83.276576737619507</v>
      </c>
      <c r="O243" s="17">
        <v>113.82165189747876</v>
      </c>
      <c r="P243" s="17">
        <v>113.03113161893882</v>
      </c>
      <c r="Q243" s="17">
        <v>141.01791492558775</v>
      </c>
      <c r="R243" s="17">
        <v>109.76579378344118</v>
      </c>
      <c r="S243" s="17">
        <v>145.86597331419736</v>
      </c>
      <c r="T243" s="17">
        <v>138.25377827853148</v>
      </c>
      <c r="U243" s="17">
        <v>102.66484102282581</v>
      </c>
      <c r="V243" s="17">
        <v>121.20516851580574</v>
      </c>
      <c r="W243" s="17">
        <v>160.39633646804813</v>
      </c>
      <c r="X243" s="17">
        <v>190.06424028889248</v>
      </c>
      <c r="Y243" s="17">
        <v>209.68553275809788</v>
      </c>
      <c r="Z243" s="17">
        <v>261.18953294274797</v>
      </c>
      <c r="AA243" s="17">
        <v>216.88185041572115</v>
      </c>
      <c r="AB243" s="17">
        <v>197.54034796760925</v>
      </c>
      <c r="AC243" s="17">
        <v>235.20248800975031</v>
      </c>
      <c r="AD243" s="17">
        <v>290.51506128531156</v>
      </c>
      <c r="AE243" s="17">
        <v>291.11968824595078</v>
      </c>
      <c r="AF243" s="17">
        <v>293.45506407114306</v>
      </c>
      <c r="AG243" s="17">
        <v>280.88907341907833</v>
      </c>
    </row>
    <row r="244" spans="3:64" x14ac:dyDescent="0.2">
      <c r="C244" s="24" t="s">
        <v>265</v>
      </c>
      <c r="D244" s="11" t="s">
        <v>264</v>
      </c>
      <c r="E244" s="11"/>
      <c r="F244" s="17">
        <v>0</v>
      </c>
      <c r="G244" s="17">
        <v>0.13150541541107566</v>
      </c>
      <c r="H244" s="17">
        <v>-2.0116590453172245</v>
      </c>
      <c r="I244" s="17">
        <v>-3.9664093734686561</v>
      </c>
      <c r="J244" s="17">
        <v>-1.6052074799292013</v>
      </c>
      <c r="K244" s="17">
        <v>15.676572718041726</v>
      </c>
      <c r="L244" s="17">
        <v>44.882782263403371</v>
      </c>
      <c r="M244" s="17">
        <v>92.433249167397236</v>
      </c>
      <c r="N244" s="17">
        <v>175.70982590501674</v>
      </c>
      <c r="O244" s="17">
        <v>289.53147780249549</v>
      </c>
      <c r="P244" s="17">
        <v>402.56260942143433</v>
      </c>
      <c r="Q244" s="17">
        <v>543.58052434702211</v>
      </c>
      <c r="R244" s="17">
        <v>653.34631813046326</v>
      </c>
      <c r="S244" s="17">
        <v>799.21229144466065</v>
      </c>
      <c r="T244" s="17">
        <v>937.46606972319216</v>
      </c>
      <c r="U244" s="17">
        <v>1040.1309107460179</v>
      </c>
      <c r="V244" s="17">
        <v>1161.3360792618237</v>
      </c>
      <c r="W244" s="17">
        <v>1321.7324157298717</v>
      </c>
      <c r="X244" s="17">
        <v>1511.7966560187642</v>
      </c>
      <c r="Y244" s="17">
        <v>1721.4821887768621</v>
      </c>
      <c r="Z244" s="17">
        <v>1982.6717217196101</v>
      </c>
      <c r="AA244" s="17">
        <v>2199.5535721353313</v>
      </c>
      <c r="AB244" s="17">
        <v>2397.0939201029405</v>
      </c>
      <c r="AC244" s="17">
        <v>2632.2964081126906</v>
      </c>
      <c r="AD244" s="17">
        <v>2922.8114693980024</v>
      </c>
      <c r="AE244" s="17">
        <v>3213.9311576439532</v>
      </c>
      <c r="AF244" s="17">
        <v>3507.3862217150963</v>
      </c>
      <c r="AG244" s="17">
        <v>3788.2752951341745</v>
      </c>
    </row>
    <row r="245" spans="3:64" x14ac:dyDescent="0.2">
      <c r="C245" s="24" t="s">
        <v>260</v>
      </c>
      <c r="D245" s="11" t="s">
        <v>264</v>
      </c>
      <c r="E245" s="11"/>
      <c r="F245" s="140">
        <v>2409.0457153239272</v>
      </c>
      <c r="G245" s="140">
        <v>2409.0457153239272</v>
      </c>
      <c r="H245" s="140">
        <v>2409.0457153239272</v>
      </c>
      <c r="I245" s="140">
        <v>2409.0457153239272</v>
      </c>
      <c r="J245" s="140">
        <v>2409.0457153239272</v>
      </c>
      <c r="K245" s="140">
        <v>2409.0457153239272</v>
      </c>
      <c r="L245" s="140">
        <v>2409.0457153239272</v>
      </c>
      <c r="M245" s="140">
        <v>2409.0457153239272</v>
      </c>
      <c r="N245" s="140">
        <v>2409.0457153239272</v>
      </c>
      <c r="O245" s="140">
        <v>2409.0457153239272</v>
      </c>
      <c r="P245" s="140">
        <v>2409.0457153239272</v>
      </c>
      <c r="Q245" s="140">
        <v>2409.0457153239272</v>
      </c>
      <c r="R245" s="140">
        <v>2409.0457153239272</v>
      </c>
      <c r="S245" s="140">
        <v>2409.0457153239272</v>
      </c>
      <c r="T245" s="140">
        <v>2409.0457153239272</v>
      </c>
      <c r="U245" s="140">
        <v>2409.0457153239272</v>
      </c>
      <c r="V245" s="140">
        <v>2409.0457153239272</v>
      </c>
      <c r="W245" s="140">
        <v>2409.0457153239272</v>
      </c>
      <c r="X245" s="140">
        <v>2409.0457153239272</v>
      </c>
      <c r="Y245" s="140">
        <v>2409.0457153239272</v>
      </c>
      <c r="Z245" s="140">
        <v>2409.0457153239272</v>
      </c>
      <c r="AA245" s="140">
        <v>2409.0457153239272</v>
      </c>
      <c r="AB245" s="140">
        <v>2409.0457153239272</v>
      </c>
      <c r="AC245" s="140">
        <v>2409.0457153239272</v>
      </c>
      <c r="AD245" s="140">
        <v>2409.0457153239272</v>
      </c>
      <c r="AE245" s="140">
        <v>2409.0457153239272</v>
      </c>
      <c r="AF245" s="140">
        <v>2409.0457153239272</v>
      </c>
      <c r="AG245" s="140">
        <v>2409.0457153239272</v>
      </c>
    </row>
    <row r="246" spans="3:64" x14ac:dyDescent="0.2">
      <c r="C246" s="24" t="s">
        <v>266</v>
      </c>
      <c r="D246" s="11" t="s">
        <v>264</v>
      </c>
      <c r="E246" s="11"/>
      <c r="F246" s="17">
        <v>-2409.0457153239272</v>
      </c>
      <c r="G246" s="17">
        <v>-2408.9142099085161</v>
      </c>
      <c r="H246" s="17">
        <v>-2411.0573743692444</v>
      </c>
      <c r="I246" s="17">
        <v>-2413.0121246973958</v>
      </c>
      <c r="J246" s="17">
        <v>-2410.6509228038562</v>
      </c>
      <c r="K246" s="17">
        <v>-2393.3691426058854</v>
      </c>
      <c r="L246" s="17">
        <v>-2364.1629330605238</v>
      </c>
      <c r="M246" s="17">
        <v>-2316.61246615653</v>
      </c>
      <c r="N246" s="17">
        <v>-2233.3358894189105</v>
      </c>
      <c r="O246" s="17">
        <v>-2119.5142375214318</v>
      </c>
      <c r="P246" s="17">
        <v>-2006.4831059024928</v>
      </c>
      <c r="Q246" s="17">
        <v>-1865.465190976905</v>
      </c>
      <c r="R246" s="17">
        <v>-1755.6993971934639</v>
      </c>
      <c r="S246" s="17">
        <v>-1609.8334238792665</v>
      </c>
      <c r="T246" s="17">
        <v>-1471.5796456007351</v>
      </c>
      <c r="U246" s="17">
        <v>-1368.9148045779093</v>
      </c>
      <c r="V246" s="17">
        <v>-1247.7096360621035</v>
      </c>
      <c r="W246" s="17">
        <v>-1087.3132995940555</v>
      </c>
      <c r="X246" s="17">
        <v>-897.24905930516297</v>
      </c>
      <c r="Y246" s="17">
        <v>-687.56352654706507</v>
      </c>
      <c r="Z246" s="17">
        <v>-426.37399360431709</v>
      </c>
      <c r="AA246" s="17">
        <v>-209.49214318859595</v>
      </c>
      <c r="AB246" s="17">
        <v>-11.951795220986696</v>
      </c>
      <c r="AC246" s="17">
        <v>223.25069278876344</v>
      </c>
      <c r="AD246" s="17">
        <v>513.76575407407518</v>
      </c>
      <c r="AE246" s="17">
        <v>804.88544232002596</v>
      </c>
      <c r="AF246" s="17">
        <v>1098.3405063911691</v>
      </c>
      <c r="AG246" s="17">
        <v>1379.2295798102473</v>
      </c>
    </row>
    <row r="247" spans="3:64" x14ac:dyDescent="0.2">
      <c r="C247" s="24"/>
      <c r="D247" s="11"/>
      <c r="E247" s="11"/>
      <c r="F247" s="141">
        <v>0</v>
      </c>
      <c r="G247" s="141">
        <v>0</v>
      </c>
      <c r="H247" s="141">
        <v>0</v>
      </c>
      <c r="I247" s="141">
        <v>0</v>
      </c>
      <c r="J247" s="141">
        <v>0</v>
      </c>
      <c r="K247" s="141">
        <v>0</v>
      </c>
      <c r="L247" s="141">
        <v>0</v>
      </c>
      <c r="M247" s="141">
        <v>0</v>
      </c>
      <c r="N247" s="141">
        <v>0</v>
      </c>
      <c r="O247" s="141">
        <v>0</v>
      </c>
      <c r="P247" s="141">
        <v>0</v>
      </c>
      <c r="Q247" s="141">
        <v>0</v>
      </c>
      <c r="R247" s="141">
        <v>0</v>
      </c>
      <c r="S247" s="141">
        <v>0</v>
      </c>
      <c r="T247" s="141">
        <v>0</v>
      </c>
      <c r="U247" s="141">
        <v>0</v>
      </c>
      <c r="V247" s="141">
        <v>0</v>
      </c>
      <c r="W247" s="141">
        <v>0</v>
      </c>
      <c r="X247" s="141">
        <v>0</v>
      </c>
      <c r="Y247" s="141">
        <v>0</v>
      </c>
      <c r="Z247" s="141">
        <v>0</v>
      </c>
      <c r="AA247" s="141">
        <v>0</v>
      </c>
      <c r="AB247" s="141">
        <v>0</v>
      </c>
      <c r="AC247" s="141">
        <v>2046</v>
      </c>
      <c r="AD247" s="141">
        <v>0</v>
      </c>
      <c r="AE247" s="141">
        <v>0</v>
      </c>
      <c r="AF247" s="141">
        <v>0</v>
      </c>
      <c r="AG247" s="141">
        <v>0</v>
      </c>
    </row>
    <row r="248" spans="3:64" x14ac:dyDescent="0.2">
      <c r="C248" s="24"/>
      <c r="D248" s="11"/>
      <c r="E248" s="11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</row>
    <row r="249" spans="3:64" ht="15.75" x14ac:dyDescent="0.25">
      <c r="C249" s="24" t="s">
        <v>267</v>
      </c>
      <c r="D249" s="11" t="s">
        <v>109</v>
      </c>
      <c r="E249" s="11"/>
      <c r="F249" s="208">
        <v>2046</v>
      </c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</row>
    <row r="250" spans="3:64" x14ac:dyDescent="0.2">
      <c r="C250" s="24"/>
      <c r="D250" s="11" t="s">
        <v>264</v>
      </c>
      <c r="E250" s="11"/>
      <c r="F250" s="17">
        <v>0</v>
      </c>
      <c r="G250" s="17">
        <v>0</v>
      </c>
      <c r="H250" s="17">
        <v>0</v>
      </c>
      <c r="I250" s="17">
        <v>0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0</v>
      </c>
      <c r="R250" s="17">
        <v>0</v>
      </c>
      <c r="S250" s="17">
        <v>0</v>
      </c>
      <c r="T250" s="17">
        <v>0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3788.2752951341745</v>
      </c>
      <c r="AD250" s="17">
        <v>0</v>
      </c>
      <c r="AE250" s="17">
        <v>0</v>
      </c>
      <c r="AF250" s="17">
        <v>0</v>
      </c>
      <c r="AG250" s="17">
        <v>0</v>
      </c>
    </row>
    <row r="253" spans="3:64" ht="20.25" x14ac:dyDescent="0.3">
      <c r="C253" s="4" t="s">
        <v>268</v>
      </c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</row>
    <row r="255" spans="3:64" ht="15.75" x14ac:dyDescent="0.25">
      <c r="C255" s="3" t="s">
        <v>259</v>
      </c>
      <c r="D255" s="3" t="s">
        <v>37</v>
      </c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</row>
    <row r="256" spans="3:64" x14ac:dyDescent="0.2">
      <c r="O256">
        <v>1</v>
      </c>
      <c r="P256">
        <v>2</v>
      </c>
      <c r="Q256">
        <v>3</v>
      </c>
      <c r="R256">
        <v>4</v>
      </c>
      <c r="S256">
        <v>5</v>
      </c>
      <c r="T256">
        <v>6</v>
      </c>
      <c r="U256">
        <v>7</v>
      </c>
      <c r="V256">
        <v>8</v>
      </c>
      <c r="W256">
        <v>9</v>
      </c>
      <c r="X256">
        <v>10</v>
      </c>
      <c r="Y256">
        <v>11</v>
      </c>
      <c r="Z256">
        <v>12</v>
      </c>
      <c r="AA256">
        <v>13</v>
      </c>
      <c r="AB256">
        <v>14</v>
      </c>
      <c r="AC256">
        <v>15</v>
      </c>
      <c r="AD256">
        <v>16</v>
      </c>
      <c r="AE256">
        <v>17</v>
      </c>
      <c r="AF256">
        <v>18</v>
      </c>
      <c r="AG256">
        <v>19</v>
      </c>
      <c r="AH256">
        <v>20</v>
      </c>
      <c r="AI256">
        <v>21</v>
      </c>
      <c r="AJ256">
        <v>22</v>
      </c>
      <c r="AK256">
        <v>23</v>
      </c>
      <c r="AL256">
        <v>24</v>
      </c>
      <c r="AM256">
        <v>25</v>
      </c>
      <c r="AN256">
        <v>26</v>
      </c>
      <c r="AO256">
        <v>27</v>
      </c>
      <c r="AP256">
        <v>28</v>
      </c>
      <c r="AQ256">
        <v>29</v>
      </c>
      <c r="AR256">
        <v>30</v>
      </c>
      <c r="AS256">
        <v>31</v>
      </c>
      <c r="AT256">
        <v>32</v>
      </c>
      <c r="AU256">
        <v>33</v>
      </c>
      <c r="AV256">
        <v>34</v>
      </c>
      <c r="AW256">
        <v>35</v>
      </c>
      <c r="AX256">
        <v>36</v>
      </c>
      <c r="AY256">
        <v>37</v>
      </c>
      <c r="AZ256">
        <v>38</v>
      </c>
      <c r="BA256">
        <v>39</v>
      </c>
      <c r="BB256">
        <v>40</v>
      </c>
      <c r="BC256">
        <v>41</v>
      </c>
      <c r="BD256">
        <v>42</v>
      </c>
      <c r="BE256">
        <v>43</v>
      </c>
      <c r="BF256">
        <v>44</v>
      </c>
      <c r="BG256">
        <v>45</v>
      </c>
      <c r="BH256">
        <v>46</v>
      </c>
      <c r="BI256">
        <v>47</v>
      </c>
      <c r="BJ256">
        <v>48</v>
      </c>
      <c r="BK256">
        <v>49</v>
      </c>
      <c r="BL256">
        <v>50</v>
      </c>
    </row>
    <row r="257" spans="3:64" ht="15.75" x14ac:dyDescent="0.25">
      <c r="C257" s="8" t="s">
        <v>269</v>
      </c>
      <c r="D257" s="6" t="s">
        <v>239</v>
      </c>
      <c r="E257" s="137" t="s">
        <v>241</v>
      </c>
      <c r="F257" s="5">
        <v>2023</v>
      </c>
      <c r="G257" s="5">
        <v>2024</v>
      </c>
      <c r="H257" s="5">
        <v>2025</v>
      </c>
      <c r="I257" s="5">
        <v>2026</v>
      </c>
      <c r="J257" s="5">
        <v>2027</v>
      </c>
      <c r="K257" s="5">
        <v>2028</v>
      </c>
      <c r="L257" s="5">
        <v>2029</v>
      </c>
      <c r="M257" s="5">
        <v>2030</v>
      </c>
      <c r="N257" s="5">
        <v>2031</v>
      </c>
      <c r="O257" s="5">
        <v>2032</v>
      </c>
      <c r="P257" s="5">
        <v>2033</v>
      </c>
      <c r="Q257" s="5">
        <v>2034</v>
      </c>
      <c r="R257" s="5">
        <v>2035</v>
      </c>
      <c r="S257" s="5">
        <v>2036</v>
      </c>
      <c r="T257" s="5">
        <v>2037</v>
      </c>
      <c r="U257" s="5">
        <v>2038</v>
      </c>
      <c r="V257" s="5">
        <v>2039</v>
      </c>
      <c r="W257" s="5">
        <v>2040</v>
      </c>
      <c r="X257" s="5">
        <v>2041</v>
      </c>
      <c r="Y257" s="5">
        <v>2042</v>
      </c>
      <c r="Z257" s="5">
        <v>2043</v>
      </c>
      <c r="AA257" s="5">
        <v>2044</v>
      </c>
      <c r="AB257" s="5">
        <v>2045</v>
      </c>
      <c r="AC257" s="5">
        <v>2046</v>
      </c>
      <c r="AD257" s="5">
        <v>2047</v>
      </c>
      <c r="AE257" s="5">
        <v>2048</v>
      </c>
      <c r="AF257" s="5">
        <v>2049</v>
      </c>
      <c r="AG257" s="5">
        <v>2050</v>
      </c>
      <c r="AH257" s="5">
        <v>2051</v>
      </c>
      <c r="AI257" s="5">
        <v>2052</v>
      </c>
      <c r="AJ257" s="5">
        <v>2053</v>
      </c>
      <c r="AK257" s="5">
        <v>2054</v>
      </c>
      <c r="AL257" s="5">
        <v>2055</v>
      </c>
      <c r="AM257" s="5">
        <v>2056</v>
      </c>
      <c r="AN257" s="5">
        <v>2057</v>
      </c>
      <c r="AO257" s="5">
        <v>2058</v>
      </c>
      <c r="AP257" s="5">
        <v>2059</v>
      </c>
      <c r="AQ257" s="5">
        <v>2060</v>
      </c>
      <c r="AR257" s="5">
        <v>2061</v>
      </c>
      <c r="AS257" s="5">
        <v>2062</v>
      </c>
      <c r="AT257" s="5">
        <v>2063</v>
      </c>
      <c r="AU257" s="5">
        <v>2064</v>
      </c>
      <c r="AV257" s="5">
        <v>2065</v>
      </c>
      <c r="AW257" s="5">
        <v>2066</v>
      </c>
      <c r="AX257" s="5">
        <v>2067</v>
      </c>
      <c r="AY257" s="5">
        <v>2068</v>
      </c>
      <c r="AZ257" s="5">
        <v>2069</v>
      </c>
      <c r="BA257" s="5">
        <v>2070</v>
      </c>
      <c r="BB257" s="5">
        <v>2071</v>
      </c>
      <c r="BC257" s="5">
        <v>2072</v>
      </c>
      <c r="BD257" s="5">
        <v>2073</v>
      </c>
      <c r="BE257" s="5">
        <v>2074</v>
      </c>
      <c r="BF257" s="5">
        <v>2075</v>
      </c>
      <c r="BG257" s="5">
        <v>2076</v>
      </c>
      <c r="BH257" s="5">
        <v>2077</v>
      </c>
      <c r="BI257" s="5">
        <v>2078</v>
      </c>
      <c r="BJ257" s="5">
        <v>2079</v>
      </c>
      <c r="BK257" s="5">
        <v>2080</v>
      </c>
      <c r="BL257" s="5">
        <v>2081</v>
      </c>
    </row>
    <row r="258" spans="3:64" x14ac:dyDescent="0.2">
      <c r="C258" s="24" t="s">
        <v>261</v>
      </c>
      <c r="D258" s="11" t="s">
        <v>229</v>
      </c>
      <c r="E258" s="19">
        <v>2347.0001136134279</v>
      </c>
      <c r="F258" s="17">
        <v>-62.29161179721352</v>
      </c>
      <c r="G258" s="17">
        <v>-273.62101146778633</v>
      </c>
      <c r="H258" s="17">
        <v>-246.12262186003119</v>
      </c>
      <c r="I258" s="17">
        <v>-214.38990612242389</v>
      </c>
      <c r="J258" s="17">
        <v>-24.288922259576584</v>
      </c>
      <c r="K258" s="17">
        <v>-493.04569475235883</v>
      </c>
      <c r="L258" s="17">
        <v>-1389.6863223980502</v>
      </c>
      <c r="M258" s="17">
        <v>-669.3551193906718</v>
      </c>
      <c r="N258" s="17">
        <v>-33.853277837616467</v>
      </c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>
        <v>0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2"/>
      <c r="AH258" s="172"/>
      <c r="AI258" s="172"/>
      <c r="AJ258" s="172"/>
      <c r="AK258" s="172"/>
      <c r="AL258" s="172"/>
      <c r="AM258" s="172"/>
      <c r="AN258" s="172"/>
      <c r="AO258" s="172"/>
      <c r="AP258" s="172"/>
      <c r="AQ258" s="172"/>
      <c r="AR258" s="172"/>
      <c r="AS258" s="172"/>
      <c r="AT258" s="172"/>
      <c r="AU258" s="172"/>
      <c r="AV258" s="172"/>
      <c r="AW258" s="172"/>
      <c r="AX258" s="172"/>
      <c r="AY258" s="172"/>
      <c r="AZ258" s="172"/>
      <c r="BA258" s="172"/>
      <c r="BB258" s="172"/>
      <c r="BC258" s="172"/>
      <c r="BD258" s="172"/>
      <c r="BE258" s="172"/>
      <c r="BF258" s="172"/>
      <c r="BG258" s="172"/>
      <c r="BH258" s="172"/>
      <c r="BI258" s="172"/>
      <c r="BJ258" s="172"/>
      <c r="BK258" s="172"/>
      <c r="BL258" s="172"/>
    </row>
    <row r="259" spans="3:64" x14ac:dyDescent="0.2">
      <c r="C259" s="24" t="s">
        <v>186</v>
      </c>
      <c r="D259" s="11" t="s">
        <v>229</v>
      </c>
      <c r="E259" s="19">
        <v>363.78135501334538</v>
      </c>
      <c r="F259" s="17">
        <v>0</v>
      </c>
      <c r="G259" s="17">
        <v>0</v>
      </c>
      <c r="H259" s="17">
        <v>0</v>
      </c>
      <c r="I259" s="17">
        <v>0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-36.700259791368296</v>
      </c>
      <c r="P259" s="17">
        <v>-36.700259791368296</v>
      </c>
      <c r="Q259" s="17">
        <v>-36.700259791368296</v>
      </c>
      <c r="R259" s="17">
        <v>-36.700259791368296</v>
      </c>
      <c r="S259" s="17">
        <v>-36.700259791368296</v>
      </c>
      <c r="T259" s="17">
        <v>-36.700259791368296</v>
      </c>
      <c r="U259" s="17">
        <v>-36.700259791368296</v>
      </c>
      <c r="V259" s="17">
        <v>-36.700259791368296</v>
      </c>
      <c r="W259" s="17">
        <v>-36.700259791368296</v>
      </c>
      <c r="X259" s="17">
        <v>-36.700259791368296</v>
      </c>
      <c r="Y259" s="17">
        <v>-36.700259791368296</v>
      </c>
      <c r="Z259" s="17">
        <v>-36.700259791368296</v>
      </c>
      <c r="AA259" s="17">
        <v>-36.700259791368296</v>
      </c>
      <c r="AB259" s="17">
        <v>-36.700259791368296</v>
      </c>
      <c r="AC259" s="17">
        <v>-36.700259791368296</v>
      </c>
      <c r="AD259" s="17">
        <v>-36.700259791368296</v>
      </c>
      <c r="AE259" s="17">
        <v>-36.700259791368296</v>
      </c>
      <c r="AF259" s="17">
        <v>-36.700259791368296</v>
      </c>
      <c r="AG259" s="17">
        <v>-36.700259791368296</v>
      </c>
      <c r="AH259" s="17">
        <v>-36.700259791368296</v>
      </c>
      <c r="AI259" s="17">
        <v>-36.700259791368296</v>
      </c>
      <c r="AJ259" s="17">
        <v>-36.700259791368296</v>
      </c>
      <c r="AK259" s="17">
        <v>-36.700259791368296</v>
      </c>
      <c r="AL259" s="17">
        <v>-36.700259791368296</v>
      </c>
      <c r="AM259" s="17">
        <v>-36.700259791368296</v>
      </c>
      <c r="AN259" s="17">
        <v>-36.700259791368296</v>
      </c>
      <c r="AO259" s="17">
        <v>-36.700259791368296</v>
      </c>
      <c r="AP259" s="17">
        <v>-36.700259791368296</v>
      </c>
      <c r="AQ259" s="17">
        <v>-36.700259791368296</v>
      </c>
      <c r="AR259" s="17">
        <v>-36.700259791368296</v>
      </c>
      <c r="AS259" s="17">
        <v>-36.700259791368296</v>
      </c>
      <c r="AT259" s="17">
        <v>-36.700259791368296</v>
      </c>
      <c r="AU259" s="17">
        <v>-36.700259791368296</v>
      </c>
      <c r="AV259" s="17">
        <v>-36.700259791368296</v>
      </c>
      <c r="AW259" s="17">
        <v>-36.700259791368296</v>
      </c>
      <c r="AX259" s="17">
        <v>-36.700259791368296</v>
      </c>
      <c r="AY259" s="17">
        <v>-36.700259791368296</v>
      </c>
      <c r="AZ259" s="17">
        <v>-36.700259791368296</v>
      </c>
      <c r="BA259" s="17">
        <v>-36.700259791368296</v>
      </c>
      <c r="BB259" s="17">
        <v>-36.700259791368296</v>
      </c>
      <c r="BC259" s="17">
        <v>-36.700259791368296</v>
      </c>
      <c r="BD259" s="17">
        <v>-36.700259791368296</v>
      </c>
      <c r="BE259" s="17">
        <v>-36.700259791368296</v>
      </c>
      <c r="BF259" s="17">
        <v>-36.700259791368296</v>
      </c>
      <c r="BG259" s="17">
        <v>-36.700259791368296</v>
      </c>
      <c r="BH259" s="17">
        <v>-36.700259791368296</v>
      </c>
      <c r="BI259" s="17">
        <v>-36.700259791368296</v>
      </c>
      <c r="BJ259" s="17">
        <v>-36.700259791368296</v>
      </c>
      <c r="BK259" s="17">
        <v>-36.700259791368296</v>
      </c>
      <c r="BL259" s="17">
        <v>-36.700259791368296</v>
      </c>
    </row>
    <row r="261" spans="3:64" ht="15.75" x14ac:dyDescent="0.25">
      <c r="C261" s="8" t="s">
        <v>262</v>
      </c>
      <c r="D261" s="6" t="s">
        <v>239</v>
      </c>
      <c r="E261" s="6"/>
      <c r="F261" s="5">
        <v>2023</v>
      </c>
      <c r="G261" s="5">
        <v>2024</v>
      </c>
      <c r="H261" s="5">
        <v>2025</v>
      </c>
      <c r="I261" s="5">
        <v>2026</v>
      </c>
      <c r="J261" s="5">
        <v>2027</v>
      </c>
      <c r="K261" s="5">
        <v>2028</v>
      </c>
      <c r="L261" s="5">
        <v>2029</v>
      </c>
      <c r="M261" s="5">
        <v>2030</v>
      </c>
      <c r="N261" s="5">
        <v>2031</v>
      </c>
      <c r="O261" s="5">
        <v>2032</v>
      </c>
      <c r="P261" s="5">
        <v>2033</v>
      </c>
      <c r="Q261" s="5">
        <v>2034</v>
      </c>
      <c r="R261" s="5">
        <v>2035</v>
      </c>
      <c r="S261" s="5">
        <v>2036</v>
      </c>
      <c r="T261" s="5">
        <v>2037</v>
      </c>
      <c r="U261" s="5">
        <v>2038</v>
      </c>
      <c r="V261" s="5">
        <v>2039</v>
      </c>
      <c r="W261" s="5">
        <v>2040</v>
      </c>
      <c r="X261" s="5">
        <v>2041</v>
      </c>
      <c r="Y261" s="5">
        <v>2042</v>
      </c>
      <c r="Z261" s="5">
        <v>2043</v>
      </c>
      <c r="AA261" s="5">
        <v>2044</v>
      </c>
      <c r="AB261" s="5">
        <v>2045</v>
      </c>
      <c r="AC261" s="5">
        <v>2046</v>
      </c>
      <c r="AD261" s="5">
        <v>2047</v>
      </c>
      <c r="AE261" s="5">
        <v>2048</v>
      </c>
      <c r="AF261" s="5">
        <v>2049</v>
      </c>
      <c r="AG261" s="5">
        <v>2050</v>
      </c>
    </row>
    <row r="262" spans="3:64" x14ac:dyDescent="0.2">
      <c r="C262" s="24" t="s">
        <v>270</v>
      </c>
      <c r="D262" s="11" t="s">
        <v>264</v>
      </c>
      <c r="E262" s="11"/>
      <c r="F262" s="17">
        <v>0</v>
      </c>
      <c r="G262" s="17">
        <v>0.13632299390936356</v>
      </c>
      <c r="H262" s="17">
        <v>-1.7011035122932554</v>
      </c>
      <c r="I262" s="17">
        <v>-1.5378592241176519</v>
      </c>
      <c r="J262" s="17">
        <v>2.7932460664347003</v>
      </c>
      <c r="K262" s="17">
        <v>16.767019953920709</v>
      </c>
      <c r="L262" s="17">
        <v>29.794158283545659</v>
      </c>
      <c r="M262" s="17">
        <v>48.128743299277239</v>
      </c>
      <c r="N262" s="17">
        <v>83.749691874953342</v>
      </c>
      <c r="O262" s="17">
        <v>134.47676730759997</v>
      </c>
      <c r="P262" s="17">
        <v>133.28431169724308</v>
      </c>
      <c r="Q262" s="17">
        <v>159.92564705981539</v>
      </c>
      <c r="R262" s="17">
        <v>126.79947887000537</v>
      </c>
      <c r="S262" s="17">
        <v>163.06343349296515</v>
      </c>
      <c r="T262" s="17">
        <v>154.23788891990912</v>
      </c>
      <c r="U262" s="17">
        <v>117.17271707549433</v>
      </c>
      <c r="V262" s="17">
        <v>135.44080719661696</v>
      </c>
      <c r="W262" s="17">
        <v>170.18481578269657</v>
      </c>
      <c r="X262" s="17">
        <v>199.61684384318124</v>
      </c>
      <c r="Y262" s="17">
        <v>219.15121799546247</v>
      </c>
      <c r="Z262" s="17">
        <v>266.6157166651185</v>
      </c>
      <c r="AA262" s="17">
        <v>218.78502674825742</v>
      </c>
      <c r="AB262" s="17">
        <v>202.74660789628368</v>
      </c>
      <c r="AC262" s="17">
        <v>238.0519539397973</v>
      </c>
      <c r="AD262" s="17">
        <v>294.65383234488661</v>
      </c>
      <c r="AE262" s="17">
        <v>295.18332655411342</v>
      </c>
      <c r="AF262" s="17">
        <v>298.19025626542611</v>
      </c>
      <c r="AG262" s="17">
        <v>282.16561548455815</v>
      </c>
    </row>
    <row r="263" spans="3:64" x14ac:dyDescent="0.2">
      <c r="C263" s="24" t="s">
        <v>271</v>
      </c>
      <c r="D263" s="11" t="s">
        <v>264</v>
      </c>
      <c r="E263" s="11"/>
      <c r="F263" s="17">
        <v>0</v>
      </c>
      <c r="G263" s="17">
        <v>0.13632299390936356</v>
      </c>
      <c r="H263" s="17">
        <v>-1.5647805183838919</v>
      </c>
      <c r="I263" s="17">
        <v>-3.1026397425015437</v>
      </c>
      <c r="J263" s="17">
        <v>-0.30939367606684343</v>
      </c>
      <c r="K263" s="17">
        <v>16.457626277853866</v>
      </c>
      <c r="L263" s="17">
        <v>46.251784561399525</v>
      </c>
      <c r="M263" s="17">
        <v>94.380527860676764</v>
      </c>
      <c r="N263" s="17">
        <v>178.13021973563011</v>
      </c>
      <c r="O263" s="17">
        <v>312.60698704323011</v>
      </c>
      <c r="P263" s="17">
        <v>445.89129874047319</v>
      </c>
      <c r="Q263" s="17">
        <v>605.81694580028852</v>
      </c>
      <c r="R263" s="17">
        <v>732.6164246702939</v>
      </c>
      <c r="S263" s="17">
        <v>895.67985816325904</v>
      </c>
      <c r="T263" s="17">
        <v>1049.9177470831683</v>
      </c>
      <c r="U263" s="17">
        <v>1167.0904641586626</v>
      </c>
      <c r="V263" s="17">
        <v>1302.5312713552796</v>
      </c>
      <c r="W263" s="17">
        <v>1472.7160871379763</v>
      </c>
      <c r="X263" s="17">
        <v>1672.3329309811575</v>
      </c>
      <c r="Y263" s="17">
        <v>1891.48414897662</v>
      </c>
      <c r="Z263" s="17">
        <v>2158.0998656417387</v>
      </c>
      <c r="AA263" s="17">
        <v>2376.8848923899959</v>
      </c>
      <c r="AB263" s="17">
        <v>2579.6315002862798</v>
      </c>
      <c r="AC263" s="17">
        <v>2817.6834542260772</v>
      </c>
      <c r="AD263" s="17">
        <v>3112.3372865709639</v>
      </c>
      <c r="AE263" s="17">
        <v>3407.5206131250775</v>
      </c>
      <c r="AF263" s="17">
        <v>3705.7108693905038</v>
      </c>
      <c r="AG263" s="17">
        <v>3987.876484875062</v>
      </c>
    </row>
    <row r="264" spans="3:64" x14ac:dyDescent="0.2">
      <c r="C264" s="24" t="s">
        <v>272</v>
      </c>
      <c r="D264" s="11" t="s">
        <v>264</v>
      </c>
      <c r="E264" s="11"/>
      <c r="F264" s="140">
        <v>2710.7814686267734</v>
      </c>
      <c r="G264" s="140">
        <v>2710.7814686267734</v>
      </c>
      <c r="H264" s="140">
        <v>2710.7814686267734</v>
      </c>
      <c r="I264" s="140">
        <v>2710.7814686267734</v>
      </c>
      <c r="J264" s="140">
        <v>2710.7814686267734</v>
      </c>
      <c r="K264" s="140">
        <v>2710.7814686267734</v>
      </c>
      <c r="L264" s="140">
        <v>2710.7814686267734</v>
      </c>
      <c r="M264" s="140">
        <v>2710.7814686267734</v>
      </c>
      <c r="N264" s="140">
        <v>2710.7814686267734</v>
      </c>
      <c r="O264" s="140">
        <v>2710.7814686267734</v>
      </c>
      <c r="P264" s="140">
        <v>2710.7814686267734</v>
      </c>
      <c r="Q264" s="140">
        <v>2710.7814686267734</v>
      </c>
      <c r="R264" s="140">
        <v>2710.7814686267734</v>
      </c>
      <c r="S264" s="140">
        <v>2710.7814686267734</v>
      </c>
      <c r="T264" s="140">
        <v>2710.7814686267734</v>
      </c>
      <c r="U264" s="140">
        <v>2710.7814686267734</v>
      </c>
      <c r="V264" s="140">
        <v>2710.7814686267734</v>
      </c>
      <c r="W264" s="140">
        <v>2710.7814686267734</v>
      </c>
      <c r="X264" s="140">
        <v>2710.7814686267734</v>
      </c>
      <c r="Y264" s="140">
        <v>2710.7814686267734</v>
      </c>
      <c r="Z264" s="140">
        <v>2710.7814686267734</v>
      </c>
      <c r="AA264" s="140">
        <v>2710.7814686267734</v>
      </c>
      <c r="AB264" s="140">
        <v>2710.7814686267734</v>
      </c>
      <c r="AC264" s="140">
        <v>2710.7814686267734</v>
      </c>
      <c r="AD264" s="140">
        <v>2710.7814686267734</v>
      </c>
      <c r="AE264" s="140">
        <v>2710.7814686267734</v>
      </c>
      <c r="AF264" s="140">
        <v>2710.7814686267734</v>
      </c>
      <c r="AG264" s="140">
        <v>2710.7814686267734</v>
      </c>
    </row>
    <row r="265" spans="3:64" x14ac:dyDescent="0.2">
      <c r="C265" s="24" t="s">
        <v>266</v>
      </c>
      <c r="D265" s="11" t="s">
        <v>264</v>
      </c>
      <c r="E265" s="11"/>
      <c r="F265" s="17">
        <v>-2710.7814686267734</v>
      </c>
      <c r="G265" s="17">
        <v>-2710.6451456328641</v>
      </c>
      <c r="H265" s="17">
        <v>-2712.3462491451573</v>
      </c>
      <c r="I265" s="17">
        <v>-2713.8841083692751</v>
      </c>
      <c r="J265" s="17">
        <v>-2711.0908623028404</v>
      </c>
      <c r="K265" s="17">
        <v>-2694.3238423489197</v>
      </c>
      <c r="L265" s="17">
        <v>-2664.5296840653737</v>
      </c>
      <c r="M265" s="17">
        <v>-2616.4009407660965</v>
      </c>
      <c r="N265" s="17">
        <v>-2532.6512488911435</v>
      </c>
      <c r="O265" s="17">
        <v>-2398.1744815835432</v>
      </c>
      <c r="P265" s="17">
        <v>-2264.8901698863001</v>
      </c>
      <c r="Q265" s="17">
        <v>-2104.9645228264849</v>
      </c>
      <c r="R265" s="17">
        <v>-1978.1650439564796</v>
      </c>
      <c r="S265" s="17">
        <v>-1815.1016104635144</v>
      </c>
      <c r="T265" s="17">
        <v>-1660.8637215436052</v>
      </c>
      <c r="U265" s="17">
        <v>-1543.6910044681108</v>
      </c>
      <c r="V265" s="17">
        <v>-1408.2501972714938</v>
      </c>
      <c r="W265" s="17">
        <v>-1238.0653814887971</v>
      </c>
      <c r="X265" s="17">
        <v>-1038.4485376456159</v>
      </c>
      <c r="Y265" s="17">
        <v>-819.29731965015344</v>
      </c>
      <c r="Z265" s="17">
        <v>-552.68160298503471</v>
      </c>
      <c r="AA265" s="17">
        <v>-333.89657623677749</v>
      </c>
      <c r="AB265" s="17">
        <v>-131.14996834049361</v>
      </c>
      <c r="AC265" s="17">
        <v>106.90198559930377</v>
      </c>
      <c r="AD265" s="17">
        <v>401.55581794419049</v>
      </c>
      <c r="AE265" s="17">
        <v>696.73914449830409</v>
      </c>
      <c r="AF265" s="17">
        <v>994.92940076373043</v>
      </c>
      <c r="AG265" s="17">
        <v>1277.0950162482886</v>
      </c>
    </row>
    <row r="266" spans="3:64" x14ac:dyDescent="0.2">
      <c r="C266" s="24"/>
      <c r="D266" s="11"/>
      <c r="E266" s="11"/>
      <c r="F266" s="141">
        <v>0</v>
      </c>
      <c r="G266" s="141">
        <v>0</v>
      </c>
      <c r="H266" s="141">
        <v>0</v>
      </c>
      <c r="I266" s="141">
        <v>0</v>
      </c>
      <c r="J266" s="141">
        <v>0</v>
      </c>
      <c r="K266" s="141">
        <v>0</v>
      </c>
      <c r="L266" s="141">
        <v>0</v>
      </c>
      <c r="M266" s="141">
        <v>0</v>
      </c>
      <c r="N266" s="141">
        <v>0</v>
      </c>
      <c r="O266" s="141">
        <v>0</v>
      </c>
      <c r="P266" s="141">
        <v>0</v>
      </c>
      <c r="Q266" s="141">
        <v>0</v>
      </c>
      <c r="R266" s="141">
        <v>0</v>
      </c>
      <c r="S266" s="141">
        <v>0</v>
      </c>
      <c r="T266" s="141">
        <v>0</v>
      </c>
      <c r="U266" s="141">
        <v>0</v>
      </c>
      <c r="V266" s="141">
        <v>0</v>
      </c>
      <c r="W266" s="141">
        <v>0</v>
      </c>
      <c r="X266" s="141">
        <v>0</v>
      </c>
      <c r="Y266" s="141">
        <v>0</v>
      </c>
      <c r="Z266" s="141">
        <v>0</v>
      </c>
      <c r="AA266" s="141">
        <v>0</v>
      </c>
      <c r="AB266" s="141">
        <v>0</v>
      </c>
      <c r="AC266" s="141">
        <v>2046</v>
      </c>
      <c r="AD266" s="141">
        <v>0</v>
      </c>
      <c r="AE266" s="141">
        <v>0</v>
      </c>
      <c r="AF266" s="141">
        <v>0</v>
      </c>
      <c r="AG266" s="141">
        <v>0</v>
      </c>
    </row>
    <row r="267" spans="3:64" x14ac:dyDescent="0.2">
      <c r="C267" s="24"/>
      <c r="D267" s="11"/>
      <c r="E267" s="11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</row>
    <row r="268" spans="3:64" ht="15.75" x14ac:dyDescent="0.25">
      <c r="C268" s="24" t="s">
        <v>267</v>
      </c>
      <c r="D268" s="11" t="s">
        <v>109</v>
      </c>
      <c r="E268" s="11"/>
      <c r="F268" s="209">
        <v>2046</v>
      </c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</row>
    <row r="269" spans="3:64" x14ac:dyDescent="0.2">
      <c r="C269" s="24"/>
      <c r="D269" s="11" t="s">
        <v>264</v>
      </c>
      <c r="E269" s="11"/>
      <c r="F269" s="17">
        <v>0</v>
      </c>
      <c r="G269" s="17">
        <v>0</v>
      </c>
      <c r="H269" s="17">
        <v>0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0</v>
      </c>
      <c r="T269" s="17">
        <v>0</v>
      </c>
      <c r="U269" s="17">
        <v>0</v>
      </c>
      <c r="V269" s="17">
        <v>0</v>
      </c>
      <c r="W269" s="17">
        <v>0</v>
      </c>
      <c r="X269" s="17">
        <v>0</v>
      </c>
      <c r="Y269" s="17">
        <v>0</v>
      </c>
      <c r="Z269" s="17">
        <v>0</v>
      </c>
      <c r="AA269" s="17">
        <v>0</v>
      </c>
      <c r="AB269" s="17">
        <v>0</v>
      </c>
      <c r="AC269" s="17">
        <v>3987.876484875062</v>
      </c>
      <c r="AD269" s="17">
        <v>0</v>
      </c>
      <c r="AE269" s="17">
        <v>0</v>
      </c>
      <c r="AF269" s="17">
        <v>0</v>
      </c>
      <c r="AG269" s="17">
        <v>0</v>
      </c>
    </row>
    <row r="271" spans="3:64" ht="15.75" x14ac:dyDescent="0.25">
      <c r="C271" s="3" t="s">
        <v>259</v>
      </c>
      <c r="D271" s="3" t="s">
        <v>38</v>
      </c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</row>
    <row r="272" spans="3:64" x14ac:dyDescent="0.2">
      <c r="O272">
        <v>1</v>
      </c>
      <c r="P272">
        <v>2</v>
      </c>
      <c r="Q272">
        <v>3</v>
      </c>
      <c r="R272">
        <v>4</v>
      </c>
      <c r="S272">
        <v>5</v>
      </c>
      <c r="T272">
        <v>6</v>
      </c>
      <c r="U272">
        <v>7</v>
      </c>
      <c r="V272">
        <v>8</v>
      </c>
      <c r="W272">
        <v>9</v>
      </c>
      <c r="X272">
        <v>10</v>
      </c>
      <c r="Y272">
        <v>11</v>
      </c>
      <c r="Z272">
        <v>12</v>
      </c>
      <c r="AA272">
        <v>13</v>
      </c>
      <c r="AB272">
        <v>14</v>
      </c>
      <c r="AC272">
        <v>15</v>
      </c>
      <c r="AD272">
        <v>16</v>
      </c>
      <c r="AE272">
        <v>17</v>
      </c>
      <c r="AF272">
        <v>18</v>
      </c>
      <c r="AG272">
        <v>19</v>
      </c>
      <c r="AH272">
        <v>20</v>
      </c>
      <c r="AI272">
        <v>21</v>
      </c>
      <c r="AJ272">
        <v>22</v>
      </c>
      <c r="AK272">
        <v>23</v>
      </c>
      <c r="AL272">
        <v>24</v>
      </c>
      <c r="AM272">
        <v>25</v>
      </c>
      <c r="AN272">
        <v>26</v>
      </c>
      <c r="AO272">
        <v>27</v>
      </c>
      <c r="AP272">
        <v>28</v>
      </c>
      <c r="AQ272">
        <v>29</v>
      </c>
      <c r="AR272">
        <v>30</v>
      </c>
      <c r="AS272">
        <v>31</v>
      </c>
      <c r="AT272">
        <v>32</v>
      </c>
      <c r="AU272">
        <v>33</v>
      </c>
      <c r="AV272">
        <v>34</v>
      </c>
      <c r="AW272">
        <v>35</v>
      </c>
      <c r="AX272">
        <v>36</v>
      </c>
      <c r="AY272">
        <v>37</v>
      </c>
      <c r="AZ272">
        <v>38</v>
      </c>
      <c r="BA272">
        <v>39</v>
      </c>
      <c r="BB272">
        <v>40</v>
      </c>
      <c r="BC272">
        <v>41</v>
      </c>
      <c r="BD272">
        <v>42</v>
      </c>
      <c r="BE272">
        <v>43</v>
      </c>
      <c r="BF272">
        <v>44</v>
      </c>
      <c r="BG272">
        <v>45</v>
      </c>
      <c r="BH272">
        <v>46</v>
      </c>
      <c r="BI272">
        <v>47</v>
      </c>
      <c r="BJ272">
        <v>48</v>
      </c>
      <c r="BK272">
        <v>49</v>
      </c>
      <c r="BL272">
        <v>50</v>
      </c>
    </row>
    <row r="273" spans="3:64" ht="15.75" x14ac:dyDescent="0.25">
      <c r="C273" s="8" t="s">
        <v>269</v>
      </c>
      <c r="D273" s="6" t="s">
        <v>239</v>
      </c>
      <c r="E273" s="137" t="s">
        <v>241</v>
      </c>
      <c r="F273" s="5">
        <v>2023</v>
      </c>
      <c r="G273" s="5">
        <v>2024</v>
      </c>
      <c r="H273" s="5">
        <v>2025</v>
      </c>
      <c r="I273" s="5">
        <v>2026</v>
      </c>
      <c r="J273" s="5">
        <v>2027</v>
      </c>
      <c r="K273" s="5">
        <v>2028</v>
      </c>
      <c r="L273" s="5">
        <v>2029</v>
      </c>
      <c r="M273" s="5">
        <v>2030</v>
      </c>
      <c r="N273" s="5">
        <v>2031</v>
      </c>
      <c r="O273" s="5">
        <v>2032</v>
      </c>
      <c r="P273" s="5">
        <v>2033</v>
      </c>
      <c r="Q273" s="5">
        <v>2034</v>
      </c>
      <c r="R273" s="5">
        <v>2035</v>
      </c>
      <c r="S273" s="5">
        <v>2036</v>
      </c>
      <c r="T273" s="5">
        <v>2037</v>
      </c>
      <c r="U273" s="5">
        <v>2038</v>
      </c>
      <c r="V273" s="5">
        <v>2039</v>
      </c>
      <c r="W273" s="5">
        <v>2040</v>
      </c>
      <c r="X273" s="5">
        <v>2041</v>
      </c>
      <c r="Y273" s="5">
        <v>2042</v>
      </c>
      <c r="Z273" s="5">
        <v>2043</v>
      </c>
      <c r="AA273" s="5">
        <v>2044</v>
      </c>
      <c r="AB273" s="5">
        <v>2045</v>
      </c>
      <c r="AC273" s="5">
        <v>2046</v>
      </c>
      <c r="AD273" s="5">
        <v>2047</v>
      </c>
      <c r="AE273" s="5">
        <v>2048</v>
      </c>
      <c r="AF273" s="5">
        <v>2049</v>
      </c>
      <c r="AG273" s="5">
        <v>2050</v>
      </c>
      <c r="AH273" s="5">
        <v>2051</v>
      </c>
      <c r="AI273" s="5">
        <v>2052</v>
      </c>
      <c r="AJ273" s="5">
        <v>2053</v>
      </c>
      <c r="AK273" s="5">
        <v>2054</v>
      </c>
      <c r="AL273" s="5">
        <v>2055</v>
      </c>
      <c r="AM273" s="5">
        <v>2056</v>
      </c>
      <c r="AN273" s="5">
        <v>2057</v>
      </c>
      <c r="AO273" s="5">
        <v>2058</v>
      </c>
      <c r="AP273" s="5">
        <v>2059</v>
      </c>
      <c r="AQ273" s="5">
        <v>2060</v>
      </c>
      <c r="AR273" s="5">
        <v>2061</v>
      </c>
      <c r="AS273" s="5">
        <v>2062</v>
      </c>
      <c r="AT273" s="5">
        <v>2063</v>
      </c>
      <c r="AU273" s="5">
        <v>2064</v>
      </c>
      <c r="AV273" s="5">
        <v>2065</v>
      </c>
      <c r="AW273" s="5">
        <v>2066</v>
      </c>
      <c r="AX273" s="5">
        <v>2067</v>
      </c>
      <c r="AY273" s="5">
        <v>2068</v>
      </c>
      <c r="AZ273" s="5">
        <v>2069</v>
      </c>
      <c r="BA273" s="5">
        <v>2070</v>
      </c>
      <c r="BB273" s="5">
        <v>2071</v>
      </c>
      <c r="BC273" s="5">
        <v>2072</v>
      </c>
      <c r="BD273" s="5">
        <v>2073</v>
      </c>
      <c r="BE273" s="5">
        <v>2074</v>
      </c>
      <c r="BF273" s="5">
        <v>2075</v>
      </c>
      <c r="BG273" s="5">
        <v>2076</v>
      </c>
      <c r="BH273" s="5">
        <v>2077</v>
      </c>
      <c r="BI273" s="5">
        <v>2078</v>
      </c>
      <c r="BJ273" s="5">
        <v>2079</v>
      </c>
      <c r="BK273" s="5">
        <v>2080</v>
      </c>
      <c r="BL273" s="5">
        <v>2081</v>
      </c>
    </row>
    <row r="274" spans="3:64" x14ac:dyDescent="0.2">
      <c r="C274" s="24" t="s">
        <v>261</v>
      </c>
      <c r="D274" s="11" t="s">
        <v>229</v>
      </c>
      <c r="E274" s="19">
        <v>2409.0457153239272</v>
      </c>
      <c r="F274" s="17">
        <v>-62.291611590303354</v>
      </c>
      <c r="G274" s="17">
        <v>-273.62101128625807</v>
      </c>
      <c r="H274" s="17">
        <v>-249.50965457028516</v>
      </c>
      <c r="I274" s="17">
        <v>-223.94391973827464</v>
      </c>
      <c r="J274" s="17">
        <v>-24.831484928295477</v>
      </c>
      <c r="K274" s="17">
        <v>-509.3417439522035</v>
      </c>
      <c r="L274" s="17">
        <v>-1430.2825801630281</v>
      </c>
      <c r="M274" s="17">
        <v>-690.8856928735978</v>
      </c>
      <c r="N274" s="17">
        <v>-34.972189709456046</v>
      </c>
      <c r="O274" s="17">
        <v>0</v>
      </c>
      <c r="P274" s="17">
        <v>0</v>
      </c>
      <c r="Q274" s="17">
        <v>0</v>
      </c>
      <c r="R274" s="17">
        <v>0</v>
      </c>
      <c r="S274" s="17">
        <v>0</v>
      </c>
      <c r="T274" s="17">
        <v>0</v>
      </c>
      <c r="U274" s="17">
        <v>0</v>
      </c>
      <c r="V274" s="17">
        <v>0</v>
      </c>
      <c r="W274" s="17">
        <v>0</v>
      </c>
      <c r="X274" s="17">
        <v>0</v>
      </c>
      <c r="Y274" s="17">
        <v>0</v>
      </c>
      <c r="Z274" s="17">
        <v>0</v>
      </c>
      <c r="AA274" s="17">
        <v>0</v>
      </c>
      <c r="AB274" s="17">
        <v>0</v>
      </c>
      <c r="AC274" s="17">
        <v>0</v>
      </c>
      <c r="AD274" s="17">
        <v>0</v>
      </c>
      <c r="AE274" s="17">
        <v>0</v>
      </c>
      <c r="AF274" s="17">
        <v>0</v>
      </c>
      <c r="AG274" s="172"/>
      <c r="AH274" s="172"/>
      <c r="AI274" s="172"/>
      <c r="AJ274" s="172"/>
      <c r="AK274" s="172"/>
      <c r="AL274" s="172"/>
      <c r="AM274" s="172"/>
      <c r="AN274" s="172"/>
      <c r="AO274" s="172"/>
      <c r="AP274" s="172"/>
      <c r="AQ274" s="172"/>
      <c r="AR274" s="172"/>
      <c r="AS274" s="172"/>
      <c r="AT274" s="172"/>
      <c r="AU274" s="172"/>
      <c r="AV274" s="172"/>
      <c r="AW274" s="172"/>
      <c r="AX274" s="172"/>
      <c r="AY274" s="172"/>
      <c r="AZ274" s="172"/>
      <c r="BA274" s="172"/>
      <c r="BB274" s="172"/>
      <c r="BC274" s="172"/>
      <c r="BD274" s="172"/>
      <c r="BE274" s="172"/>
      <c r="BF274" s="172"/>
      <c r="BG274" s="172"/>
      <c r="BH274" s="172"/>
      <c r="BI274" s="172"/>
      <c r="BJ274" s="172"/>
      <c r="BK274" s="172"/>
      <c r="BL274" s="172"/>
    </row>
    <row r="275" spans="3:64" x14ac:dyDescent="0.2">
      <c r="C275" s="24" t="s">
        <v>186</v>
      </c>
      <c r="D275" s="11" t="s">
        <v>229</v>
      </c>
      <c r="E275" s="19">
        <v>373.24188096156934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-37.654689575297311</v>
      </c>
      <c r="P275" s="17">
        <v>-37.654689575297311</v>
      </c>
      <c r="Q275" s="17">
        <v>-37.654689575297311</v>
      </c>
      <c r="R275" s="17">
        <v>-37.654689575297311</v>
      </c>
      <c r="S275" s="17">
        <v>-37.654689575297311</v>
      </c>
      <c r="T275" s="17">
        <v>-37.654689575297311</v>
      </c>
      <c r="U275" s="17">
        <v>-37.654689575297311</v>
      </c>
      <c r="V275" s="17">
        <v>-37.654689575297311</v>
      </c>
      <c r="W275" s="17">
        <v>-37.654689575297311</v>
      </c>
      <c r="X275" s="17">
        <v>-37.654689575297311</v>
      </c>
      <c r="Y275" s="17">
        <v>-37.654689575297311</v>
      </c>
      <c r="Z275" s="17">
        <v>-37.654689575297311</v>
      </c>
      <c r="AA275" s="17">
        <v>-37.654689575297311</v>
      </c>
      <c r="AB275" s="17">
        <v>-37.654689575297311</v>
      </c>
      <c r="AC275" s="17">
        <v>-37.654689575297311</v>
      </c>
      <c r="AD275" s="17">
        <v>-37.654689575297311</v>
      </c>
      <c r="AE275" s="17">
        <v>-37.654689575297311</v>
      </c>
      <c r="AF275" s="17">
        <v>-37.654689575297311</v>
      </c>
      <c r="AG275" s="17">
        <v>-37.654689575297311</v>
      </c>
      <c r="AH275" s="17">
        <v>-37.654689575297311</v>
      </c>
      <c r="AI275" s="17">
        <v>-37.654689575297311</v>
      </c>
      <c r="AJ275" s="17">
        <v>-37.654689575297311</v>
      </c>
      <c r="AK275" s="17">
        <v>-37.654689575297311</v>
      </c>
      <c r="AL275" s="17">
        <v>-37.654689575297311</v>
      </c>
      <c r="AM275" s="17">
        <v>-37.654689575297311</v>
      </c>
      <c r="AN275" s="17">
        <v>-37.654689575297311</v>
      </c>
      <c r="AO275" s="17">
        <v>-37.654689575297311</v>
      </c>
      <c r="AP275" s="17">
        <v>-37.654689575297311</v>
      </c>
      <c r="AQ275" s="17">
        <v>-37.654689575297311</v>
      </c>
      <c r="AR275" s="17">
        <v>-37.654689575297311</v>
      </c>
      <c r="AS275" s="17">
        <v>-37.654689575297311</v>
      </c>
      <c r="AT275" s="17">
        <v>-37.654689575297311</v>
      </c>
      <c r="AU275" s="17">
        <v>-37.654689575297311</v>
      </c>
      <c r="AV275" s="17">
        <v>-37.654689575297311</v>
      </c>
      <c r="AW275" s="17">
        <v>-37.654689575297311</v>
      </c>
      <c r="AX275" s="17">
        <v>-37.654689575297311</v>
      </c>
      <c r="AY275" s="17">
        <v>-37.654689575297311</v>
      </c>
      <c r="AZ275" s="17">
        <v>-37.654689575297311</v>
      </c>
      <c r="BA275" s="17">
        <v>-37.654689575297311</v>
      </c>
      <c r="BB275" s="17">
        <v>-37.654689575297311</v>
      </c>
      <c r="BC275" s="17">
        <v>-37.654689575297311</v>
      </c>
      <c r="BD275" s="17">
        <v>-37.654689575297311</v>
      </c>
      <c r="BE275" s="17">
        <v>-37.654689575297311</v>
      </c>
      <c r="BF275" s="17">
        <v>-37.654689575297311</v>
      </c>
      <c r="BG275" s="17">
        <v>-37.654689575297311</v>
      </c>
      <c r="BH275" s="17">
        <v>-37.654689575297311</v>
      </c>
      <c r="BI275" s="17">
        <v>-37.654689575297311</v>
      </c>
      <c r="BJ275" s="17">
        <v>-37.654689575297311</v>
      </c>
      <c r="BK275" s="17">
        <v>-37.654689575297311</v>
      </c>
      <c r="BL275" s="17">
        <v>-37.654689575297311</v>
      </c>
    </row>
    <row r="277" spans="3:64" ht="15.75" x14ac:dyDescent="0.25">
      <c r="C277" s="8" t="s">
        <v>262</v>
      </c>
      <c r="D277" s="6" t="s">
        <v>239</v>
      </c>
      <c r="E277" s="6"/>
      <c r="F277" s="5">
        <v>2023</v>
      </c>
      <c r="G277" s="5">
        <v>2024</v>
      </c>
      <c r="H277" s="5">
        <v>2025</v>
      </c>
      <c r="I277" s="5">
        <v>2026</v>
      </c>
      <c r="J277" s="5">
        <v>2027</v>
      </c>
      <c r="K277" s="5">
        <v>2028</v>
      </c>
      <c r="L277" s="5">
        <v>2029</v>
      </c>
      <c r="M277" s="5">
        <v>2030</v>
      </c>
      <c r="N277" s="5">
        <v>2031</v>
      </c>
      <c r="O277" s="5">
        <v>2032</v>
      </c>
      <c r="P277" s="5">
        <v>2033</v>
      </c>
      <c r="Q277" s="5">
        <v>2034</v>
      </c>
      <c r="R277" s="5">
        <v>2035</v>
      </c>
      <c r="S277" s="5">
        <v>2036</v>
      </c>
      <c r="T277" s="5">
        <v>2037</v>
      </c>
      <c r="U277" s="5">
        <v>2038</v>
      </c>
      <c r="V277" s="5">
        <v>2039</v>
      </c>
      <c r="W277" s="5">
        <v>2040</v>
      </c>
      <c r="X277" s="5">
        <v>2041</v>
      </c>
      <c r="Y277" s="5">
        <v>2042</v>
      </c>
      <c r="Z277" s="5">
        <v>2043</v>
      </c>
      <c r="AA277" s="5">
        <v>2044</v>
      </c>
      <c r="AB277" s="5">
        <v>2045</v>
      </c>
      <c r="AC277" s="5">
        <v>2046</v>
      </c>
      <c r="AD277" s="5">
        <v>2047</v>
      </c>
      <c r="AE277" s="5">
        <v>2048</v>
      </c>
      <c r="AF277" s="5">
        <v>2049</v>
      </c>
      <c r="AG277" s="5">
        <v>2050</v>
      </c>
    </row>
    <row r="278" spans="3:64" x14ac:dyDescent="0.2">
      <c r="C278" s="24" t="s">
        <v>270</v>
      </c>
      <c r="D278" s="11" t="s">
        <v>229</v>
      </c>
      <c r="E278" s="11"/>
      <c r="F278" s="17">
        <v>0</v>
      </c>
      <c r="G278" s="17">
        <v>0.13150541541107566</v>
      </c>
      <c r="H278" s="17">
        <v>-2.1431644607283</v>
      </c>
      <c r="I278" s="17">
        <v>-1.9547503281514316</v>
      </c>
      <c r="J278" s="17">
        <v>2.3612018935394548</v>
      </c>
      <c r="K278" s="17">
        <v>17.281780197970928</v>
      </c>
      <c r="L278" s="17">
        <v>29.206209545361649</v>
      </c>
      <c r="M278" s="17">
        <v>47.550466903993858</v>
      </c>
      <c r="N278" s="17">
        <v>83.276576737619507</v>
      </c>
      <c r="O278" s="17">
        <v>134.71663458585124</v>
      </c>
      <c r="P278" s="17">
        <v>132.83680241360469</v>
      </c>
      <c r="Q278" s="17">
        <v>159.79106259825679</v>
      </c>
      <c r="R278" s="17">
        <v>127.56024655374361</v>
      </c>
      <c r="S278" s="17">
        <v>162.73275319126125</v>
      </c>
      <c r="T278" s="17">
        <v>154.24124735631722</v>
      </c>
      <c r="U278" s="17">
        <v>117.81884014868905</v>
      </c>
      <c r="V278" s="17">
        <v>135.5691487298941</v>
      </c>
      <c r="W278" s="17">
        <v>174.01148359040678</v>
      </c>
      <c r="X278" s="17">
        <v>202.96959301150733</v>
      </c>
      <c r="Y278" s="17">
        <v>221.91809458048158</v>
      </c>
      <c r="Z278" s="17">
        <v>272.78437827202157</v>
      </c>
      <c r="AA278" s="17">
        <v>227.87222513541184</v>
      </c>
      <c r="AB278" s="17">
        <v>207.95776476352461</v>
      </c>
      <c r="AC278" s="17">
        <v>245.07681672625773</v>
      </c>
      <c r="AD278" s="17">
        <v>299.87461457110061</v>
      </c>
      <c r="AE278" s="17">
        <v>299.99130273485031</v>
      </c>
      <c r="AF278" s="17">
        <v>301.86417733076354</v>
      </c>
      <c r="AG278" s="17">
        <v>288.85979688791286</v>
      </c>
    </row>
    <row r="279" spans="3:64" x14ac:dyDescent="0.2">
      <c r="C279" s="24" t="s">
        <v>271</v>
      </c>
      <c r="D279" s="11" t="s">
        <v>229</v>
      </c>
      <c r="E279" s="11"/>
      <c r="F279" s="17">
        <v>0</v>
      </c>
      <c r="G279" s="17">
        <v>0.13150541541107566</v>
      </c>
      <c r="H279" s="17">
        <v>-2.0116590453172245</v>
      </c>
      <c r="I279" s="17">
        <v>-3.9664093734686561</v>
      </c>
      <c r="J279" s="17">
        <v>-1.6052074799292013</v>
      </c>
      <c r="K279" s="17">
        <v>15.676572718041726</v>
      </c>
      <c r="L279" s="17">
        <v>44.882782263403371</v>
      </c>
      <c r="M279" s="17">
        <v>92.433249167397236</v>
      </c>
      <c r="N279" s="17">
        <v>175.70982590501674</v>
      </c>
      <c r="O279" s="17">
        <v>310.42646049086795</v>
      </c>
      <c r="P279" s="17">
        <v>443.26326290447264</v>
      </c>
      <c r="Q279" s="17">
        <v>603.0543255027294</v>
      </c>
      <c r="R279" s="17">
        <v>730.61457205647298</v>
      </c>
      <c r="S279" s="17">
        <v>893.34732524773426</v>
      </c>
      <c r="T279" s="17">
        <v>1047.5885726040515</v>
      </c>
      <c r="U279" s="17">
        <v>1165.4074127527406</v>
      </c>
      <c r="V279" s="17">
        <v>1300.9765614826347</v>
      </c>
      <c r="W279" s="17">
        <v>1474.9880450730416</v>
      </c>
      <c r="X279" s="17">
        <v>1677.957638084549</v>
      </c>
      <c r="Y279" s="17">
        <v>1899.8757326650307</v>
      </c>
      <c r="Z279" s="17">
        <v>2172.6601109370522</v>
      </c>
      <c r="AA279" s="17">
        <v>2400.5323360724642</v>
      </c>
      <c r="AB279" s="17">
        <v>2608.4901008359889</v>
      </c>
      <c r="AC279" s="17">
        <v>2853.5669175622465</v>
      </c>
      <c r="AD279" s="17">
        <v>3153.4415321333472</v>
      </c>
      <c r="AE279" s="17">
        <v>3453.4328348681975</v>
      </c>
      <c r="AF279" s="17">
        <v>3755.2970121989611</v>
      </c>
      <c r="AG279" s="17">
        <v>4044.1568090868741</v>
      </c>
    </row>
    <row r="280" spans="3:64" x14ac:dyDescent="0.2">
      <c r="C280" s="24" t="s">
        <v>272</v>
      </c>
      <c r="D280" s="11" t="s">
        <v>229</v>
      </c>
      <c r="E280" s="11"/>
      <c r="F280" s="140">
        <v>2782.2875962854964</v>
      </c>
      <c r="G280" s="140">
        <v>2782.2875962854964</v>
      </c>
      <c r="H280" s="140">
        <v>2782.2875962854964</v>
      </c>
      <c r="I280" s="140">
        <v>2782.2875962854964</v>
      </c>
      <c r="J280" s="140">
        <v>2782.2875962854964</v>
      </c>
      <c r="K280" s="140">
        <v>2782.2875962854964</v>
      </c>
      <c r="L280" s="140">
        <v>2782.2875962854964</v>
      </c>
      <c r="M280" s="140">
        <v>2782.2875962854964</v>
      </c>
      <c r="N280" s="140">
        <v>2782.2875962854964</v>
      </c>
      <c r="O280" s="140">
        <v>2782.2875962854964</v>
      </c>
      <c r="P280" s="140">
        <v>2782.2875962854964</v>
      </c>
      <c r="Q280" s="140">
        <v>2782.2875962854964</v>
      </c>
      <c r="R280" s="140">
        <v>2782.2875962854964</v>
      </c>
      <c r="S280" s="140">
        <v>2782.2875962854964</v>
      </c>
      <c r="T280" s="140">
        <v>2782.2875962854964</v>
      </c>
      <c r="U280" s="140">
        <v>2782.2875962854964</v>
      </c>
      <c r="V280" s="140">
        <v>2782.2875962854964</v>
      </c>
      <c r="W280" s="140">
        <v>2782.2875962854964</v>
      </c>
      <c r="X280" s="140">
        <v>2782.2875962854964</v>
      </c>
      <c r="Y280" s="140">
        <v>2782.2875962854964</v>
      </c>
      <c r="Z280" s="140">
        <v>2782.2875962854964</v>
      </c>
      <c r="AA280" s="140">
        <v>2782.2875962854964</v>
      </c>
      <c r="AB280" s="140">
        <v>2782.2875962854964</v>
      </c>
      <c r="AC280" s="140">
        <v>2782.2875962854964</v>
      </c>
      <c r="AD280" s="140">
        <v>2782.2875962854964</v>
      </c>
      <c r="AE280" s="140">
        <v>2782.2875962854964</v>
      </c>
      <c r="AF280" s="140">
        <v>2782.2875962854964</v>
      </c>
      <c r="AG280" s="140">
        <v>2782.2875962854964</v>
      </c>
    </row>
    <row r="281" spans="3:64" x14ac:dyDescent="0.2">
      <c r="C281" s="24" t="s">
        <v>266</v>
      </c>
      <c r="D281" s="11" t="s">
        <v>229</v>
      </c>
      <c r="E281" s="11"/>
      <c r="F281" s="17">
        <v>-2782.2875962854964</v>
      </c>
      <c r="G281" s="17">
        <v>-2782.1560908700853</v>
      </c>
      <c r="H281" s="17">
        <v>-2784.2992553308136</v>
      </c>
      <c r="I281" s="17">
        <v>-2786.2540056589651</v>
      </c>
      <c r="J281" s="17">
        <v>-2783.8928037654255</v>
      </c>
      <c r="K281" s="17">
        <v>-2766.6110235674546</v>
      </c>
      <c r="L281" s="17">
        <v>-2737.404814022093</v>
      </c>
      <c r="M281" s="17">
        <v>-2689.8543471180992</v>
      </c>
      <c r="N281" s="17">
        <v>-2606.5777703804797</v>
      </c>
      <c r="O281" s="17">
        <v>-2471.8611357946284</v>
      </c>
      <c r="P281" s="17">
        <v>-2339.024333381024</v>
      </c>
      <c r="Q281" s="17">
        <v>-2179.2332707827672</v>
      </c>
      <c r="R281" s="17">
        <v>-2051.6730242290232</v>
      </c>
      <c r="S281" s="17">
        <v>-1888.9402710377622</v>
      </c>
      <c r="T281" s="17">
        <v>-1734.6990236814449</v>
      </c>
      <c r="U281" s="17">
        <v>-1616.8801835327558</v>
      </c>
      <c r="V281" s="17">
        <v>-1481.3110348028617</v>
      </c>
      <c r="W281" s="17">
        <v>-1307.2995512124548</v>
      </c>
      <c r="X281" s="17">
        <v>-1104.3299582009474</v>
      </c>
      <c r="Y281" s="17">
        <v>-882.41186362046574</v>
      </c>
      <c r="Z281" s="17">
        <v>-609.62748534844422</v>
      </c>
      <c r="AA281" s="17">
        <v>-381.75526021303222</v>
      </c>
      <c r="AB281" s="17">
        <v>-173.79749544950755</v>
      </c>
      <c r="AC281" s="17">
        <v>71.279321276750125</v>
      </c>
      <c r="AD281" s="17">
        <v>371.15393584785079</v>
      </c>
      <c r="AE281" s="17">
        <v>671.14523858270104</v>
      </c>
      <c r="AF281" s="17">
        <v>973.00941591346464</v>
      </c>
      <c r="AG281" s="17">
        <v>1261.8692128013777</v>
      </c>
    </row>
    <row r="282" spans="3:64" x14ac:dyDescent="0.2">
      <c r="C282" s="24"/>
      <c r="D282" s="11"/>
      <c r="E282" s="11"/>
      <c r="F282" s="141">
        <v>0</v>
      </c>
      <c r="G282" s="141">
        <v>0</v>
      </c>
      <c r="H282" s="141">
        <v>0</v>
      </c>
      <c r="I282" s="141">
        <v>0</v>
      </c>
      <c r="J282" s="141">
        <v>0</v>
      </c>
      <c r="K282" s="141">
        <v>0</v>
      </c>
      <c r="L282" s="141">
        <v>0</v>
      </c>
      <c r="M282" s="141">
        <v>0</v>
      </c>
      <c r="N282" s="141">
        <v>0</v>
      </c>
      <c r="O282" s="141">
        <v>0</v>
      </c>
      <c r="P282" s="141">
        <v>0</v>
      </c>
      <c r="Q282" s="141">
        <v>0</v>
      </c>
      <c r="R282" s="141">
        <v>0</v>
      </c>
      <c r="S282" s="141">
        <v>0</v>
      </c>
      <c r="T282" s="141">
        <v>0</v>
      </c>
      <c r="U282" s="141">
        <v>0</v>
      </c>
      <c r="V282" s="141">
        <v>0</v>
      </c>
      <c r="W282" s="141">
        <v>0</v>
      </c>
      <c r="X282" s="141">
        <v>0</v>
      </c>
      <c r="Y282" s="141">
        <v>0</v>
      </c>
      <c r="Z282" s="141">
        <v>0</v>
      </c>
      <c r="AA282" s="141">
        <v>0</v>
      </c>
      <c r="AB282" s="141">
        <v>0</v>
      </c>
      <c r="AC282" s="141">
        <v>2046</v>
      </c>
      <c r="AD282" s="141">
        <v>0</v>
      </c>
      <c r="AE282" s="141">
        <v>0</v>
      </c>
      <c r="AF282" s="141">
        <v>0</v>
      </c>
      <c r="AG282" s="141">
        <v>0</v>
      </c>
    </row>
    <row r="283" spans="3:64" x14ac:dyDescent="0.2">
      <c r="C283" s="24"/>
      <c r="D283" s="11"/>
      <c r="E283" s="11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</row>
    <row r="284" spans="3:64" ht="15.75" x14ac:dyDescent="0.25">
      <c r="C284" s="24" t="s">
        <v>267</v>
      </c>
      <c r="D284" s="11" t="s">
        <v>109</v>
      </c>
      <c r="E284" s="11"/>
      <c r="F284" s="209">
        <v>2046</v>
      </c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</row>
    <row r="285" spans="3:64" x14ac:dyDescent="0.2">
      <c r="C285" s="24"/>
      <c r="D285" s="11" t="s">
        <v>229</v>
      </c>
      <c r="E285" s="11"/>
      <c r="F285" s="17">
        <v>0</v>
      </c>
      <c r="G285" s="17">
        <v>0</v>
      </c>
      <c r="H285" s="17">
        <v>0</v>
      </c>
      <c r="I285" s="17">
        <v>0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0</v>
      </c>
      <c r="R285" s="17">
        <v>0</v>
      </c>
      <c r="S285" s="17">
        <v>0</v>
      </c>
      <c r="T285" s="17">
        <v>0</v>
      </c>
      <c r="U285" s="17">
        <v>0</v>
      </c>
      <c r="V285" s="17">
        <v>0</v>
      </c>
      <c r="W285" s="17">
        <v>0</v>
      </c>
      <c r="X285" s="17">
        <v>0</v>
      </c>
      <c r="Y285" s="17">
        <v>0</v>
      </c>
      <c r="Z285" s="17">
        <v>0</v>
      </c>
      <c r="AA285" s="17">
        <v>0</v>
      </c>
      <c r="AB285" s="17">
        <v>0</v>
      </c>
      <c r="AC285" s="17">
        <v>4044.1568090868741</v>
      </c>
      <c r="AD285" s="17">
        <v>0</v>
      </c>
      <c r="AE285" s="17">
        <v>0</v>
      </c>
      <c r="AF285" s="17">
        <v>0</v>
      </c>
      <c r="AG285" s="17">
        <v>0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56848-0EF0-41B0-AF41-F3A0D651C5DB}">
  <sheetPr>
    <tabColor theme="4"/>
  </sheetPr>
  <dimension ref="A1:CC229"/>
  <sheetViews>
    <sheetView topLeftCell="A58" zoomScaleNormal="100" workbookViewId="0">
      <selection activeCell="C205" sqref="C205"/>
    </sheetView>
  </sheetViews>
  <sheetFormatPr defaultRowHeight="15" x14ac:dyDescent="0.2"/>
  <cols>
    <col min="1" max="1" width="12.6640625" bestFit="1" customWidth="1"/>
    <col min="2" max="2" width="17" customWidth="1"/>
    <col min="3" max="3" width="36.6640625" style="26" customWidth="1"/>
    <col min="5" max="5" width="14.44140625" bestFit="1" customWidth="1"/>
    <col min="6" max="6" width="15.6640625" bestFit="1" customWidth="1"/>
    <col min="7" max="7" width="12.109375" customWidth="1"/>
    <col min="8" max="8" width="11.6640625" customWidth="1"/>
    <col min="9" max="9" width="11.33203125" bestFit="1" customWidth="1"/>
    <col min="10" max="10" width="12.77734375" customWidth="1"/>
    <col min="11" max="15" width="13.88671875" customWidth="1"/>
    <col min="16" max="30" width="11.6640625" customWidth="1"/>
    <col min="31" max="31" width="12.77734375" bestFit="1" customWidth="1"/>
    <col min="32" max="32" width="13.6640625" customWidth="1"/>
    <col min="33" max="33" width="12.77734375" bestFit="1" customWidth="1"/>
    <col min="34" max="34" width="10.44140625" bestFit="1" customWidth="1"/>
    <col min="35" max="35" width="18.88671875" bestFit="1" customWidth="1"/>
    <col min="36" max="36" width="15.77734375" bestFit="1" customWidth="1"/>
    <col min="37" max="37" width="13.88671875" bestFit="1" customWidth="1"/>
    <col min="40" max="40" width="12.44140625" bestFit="1" customWidth="1"/>
    <col min="41" max="41" width="10.88671875" bestFit="1" customWidth="1"/>
  </cols>
  <sheetData>
    <row r="1" spans="1:33" ht="18" x14ac:dyDescent="0.25">
      <c r="A1" s="2" t="s">
        <v>133</v>
      </c>
      <c r="B1" s="2" t="s">
        <v>34</v>
      </c>
    </row>
    <row r="2" spans="1:33" ht="15.75" x14ac:dyDescent="0.25">
      <c r="A2" t="s">
        <v>234</v>
      </c>
      <c r="E2" s="50"/>
      <c r="F2" s="49"/>
      <c r="G2" s="49"/>
    </row>
    <row r="3" spans="1:33" ht="15.75" x14ac:dyDescent="0.25">
      <c r="E3" s="51"/>
      <c r="F3" s="46"/>
      <c r="G3" s="46"/>
    </row>
    <row r="4" spans="1:33" ht="20.25" x14ac:dyDescent="0.3">
      <c r="B4" s="4" t="s">
        <v>273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</row>
    <row r="5" spans="1:33" ht="15.75" x14ac:dyDescent="0.25">
      <c r="E5" s="51"/>
      <c r="F5" s="46"/>
      <c r="G5" s="46"/>
    </row>
    <row r="6" spans="1:33" ht="15.75" x14ac:dyDescent="0.25">
      <c r="B6" s="36" t="s">
        <v>10</v>
      </c>
      <c r="C6" s="12"/>
      <c r="D6" s="12"/>
      <c r="E6" s="63"/>
      <c r="F6" s="63"/>
      <c r="G6" s="63"/>
    </row>
    <row r="7" spans="1:33" ht="15.75" x14ac:dyDescent="0.25">
      <c r="B7" s="5" t="s">
        <v>11</v>
      </c>
      <c r="C7" s="5"/>
      <c r="D7" s="5"/>
      <c r="E7" s="6" t="s">
        <v>12</v>
      </c>
      <c r="F7" s="13" t="s">
        <v>236</v>
      </c>
      <c r="G7" s="13" t="s">
        <v>128</v>
      </c>
    </row>
    <row r="8" spans="1:33" x14ac:dyDescent="0.2">
      <c r="B8" s="7" t="s">
        <v>13</v>
      </c>
      <c r="C8" s="7"/>
      <c r="D8" s="7"/>
      <c r="E8" s="11" t="s">
        <v>14</v>
      </c>
      <c r="F8" s="85">
        <v>5.5E-2</v>
      </c>
      <c r="G8" s="85">
        <v>5.5E-2</v>
      </c>
    </row>
    <row r="9" spans="1:33" x14ac:dyDescent="0.2">
      <c r="C9"/>
      <c r="E9" s="9"/>
      <c r="F9" s="46"/>
      <c r="G9" s="46"/>
    </row>
    <row r="10" spans="1:33" ht="15.75" x14ac:dyDescent="0.25">
      <c r="B10" s="5" t="s">
        <v>15</v>
      </c>
      <c r="C10" s="5"/>
      <c r="D10" s="5"/>
      <c r="E10" s="6" t="s">
        <v>12</v>
      </c>
      <c r="F10" s="13" t="s">
        <v>236</v>
      </c>
      <c r="G10" s="13" t="s">
        <v>128</v>
      </c>
    </row>
    <row r="11" spans="1:33" x14ac:dyDescent="0.2">
      <c r="B11" s="55" t="s">
        <v>130</v>
      </c>
      <c r="C11" s="1"/>
      <c r="D11" s="1"/>
      <c r="E11" s="11" t="s">
        <v>16</v>
      </c>
      <c r="F11" s="87">
        <v>1</v>
      </c>
      <c r="G11" s="87">
        <v>1</v>
      </c>
    </row>
    <row r="12" spans="1:33" x14ac:dyDescent="0.2">
      <c r="B12" s="55" t="s">
        <v>132</v>
      </c>
      <c r="C12" s="1"/>
      <c r="D12" s="1"/>
      <c r="E12" s="11" t="s">
        <v>16</v>
      </c>
      <c r="F12" s="87">
        <v>1</v>
      </c>
      <c r="G12" s="87">
        <v>1</v>
      </c>
    </row>
    <row r="13" spans="1:33" x14ac:dyDescent="0.2">
      <c r="B13" s="55" t="s">
        <v>134</v>
      </c>
      <c r="C13" s="1"/>
      <c r="D13" s="1"/>
      <c r="E13" s="11" t="s">
        <v>16</v>
      </c>
      <c r="F13" s="87">
        <v>1</v>
      </c>
      <c r="G13" s="87">
        <v>1</v>
      </c>
    </row>
    <row r="14" spans="1:33" x14ac:dyDescent="0.2">
      <c r="C14"/>
      <c r="E14" s="9"/>
      <c r="F14" s="46"/>
      <c r="G14" s="46"/>
    </row>
    <row r="15" spans="1:33" ht="15.75" x14ac:dyDescent="0.25">
      <c r="B15" s="5" t="s">
        <v>17</v>
      </c>
      <c r="C15" s="5"/>
      <c r="D15" s="5"/>
      <c r="E15" s="6" t="s">
        <v>12</v>
      </c>
      <c r="F15" s="13" t="s">
        <v>236</v>
      </c>
      <c r="G15" s="13" t="s">
        <v>128</v>
      </c>
    </row>
    <row r="16" spans="1:33" x14ac:dyDescent="0.2">
      <c r="B16" s="55" t="s">
        <v>138</v>
      </c>
      <c r="C16" s="1"/>
      <c r="D16" s="1"/>
      <c r="E16" s="11" t="s">
        <v>16</v>
      </c>
      <c r="F16" s="87">
        <v>1</v>
      </c>
      <c r="G16" s="87">
        <v>1</v>
      </c>
    </row>
    <row r="17" spans="2:33" x14ac:dyDescent="0.2">
      <c r="B17" s="55" t="s">
        <v>140</v>
      </c>
      <c r="C17" s="1"/>
      <c r="D17" s="1"/>
      <c r="E17" s="11" t="s">
        <v>16</v>
      </c>
      <c r="F17" s="87">
        <v>1</v>
      </c>
      <c r="G17" s="87">
        <v>1</v>
      </c>
    </row>
    <row r="18" spans="2:33" x14ac:dyDescent="0.2">
      <c r="B18" s="55" t="s">
        <v>142</v>
      </c>
      <c r="C18" s="1"/>
      <c r="D18" s="1"/>
      <c r="E18" s="11" t="s">
        <v>16</v>
      </c>
      <c r="F18" s="87">
        <v>1</v>
      </c>
      <c r="G18" s="87">
        <v>1</v>
      </c>
    </row>
    <row r="19" spans="2:33" x14ac:dyDescent="0.2">
      <c r="B19" s="55" t="s">
        <v>46</v>
      </c>
      <c r="C19" s="1"/>
      <c r="D19" s="1"/>
      <c r="E19" s="11" t="s">
        <v>16</v>
      </c>
      <c r="F19" s="87">
        <v>1</v>
      </c>
      <c r="G19" s="87">
        <v>1</v>
      </c>
    </row>
    <row r="20" spans="2:33" x14ac:dyDescent="0.2">
      <c r="B20" s="55" t="s">
        <v>144</v>
      </c>
      <c r="C20" s="1"/>
      <c r="D20" s="1"/>
      <c r="E20" s="11" t="s">
        <v>16</v>
      </c>
      <c r="F20" s="87">
        <v>1</v>
      </c>
      <c r="G20" s="87">
        <v>1</v>
      </c>
    </row>
    <row r="21" spans="2:33" ht="15.75" x14ac:dyDescent="0.25">
      <c r="E21" s="51"/>
      <c r="F21" s="46"/>
      <c r="G21" s="46"/>
    </row>
    <row r="22" spans="2:33" ht="15.75" x14ac:dyDescent="0.25">
      <c r="D22" s="9"/>
      <c r="E22" s="51"/>
      <c r="F22" s="46"/>
      <c r="G22" s="46"/>
    </row>
    <row r="23" spans="2:33" ht="20.25" x14ac:dyDescent="0.3">
      <c r="B23" s="4" t="s">
        <v>237</v>
      </c>
      <c r="C23" s="27"/>
      <c r="D23" s="37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</row>
    <row r="24" spans="2:33" x14ac:dyDescent="0.2">
      <c r="D24" s="9"/>
    </row>
    <row r="25" spans="2:33" ht="15.75" x14ac:dyDescent="0.25">
      <c r="B25" s="3" t="s">
        <v>238</v>
      </c>
      <c r="C25" s="25"/>
      <c r="D25" s="10"/>
      <c r="E25" s="10"/>
      <c r="F25" s="95">
        <v>1</v>
      </c>
      <c r="G25" s="95">
        <v>1</v>
      </c>
      <c r="H25" s="95">
        <v>1</v>
      </c>
      <c r="I25" s="95">
        <v>1</v>
      </c>
      <c r="J25" s="95">
        <v>1</v>
      </c>
      <c r="K25" s="95">
        <v>1</v>
      </c>
      <c r="L25" s="95">
        <v>1</v>
      </c>
      <c r="M25" s="95">
        <v>1</v>
      </c>
      <c r="N25" s="95">
        <v>1</v>
      </c>
      <c r="O25" s="95">
        <v>1</v>
      </c>
      <c r="P25" s="95">
        <v>1</v>
      </c>
      <c r="Q25" s="95">
        <v>1</v>
      </c>
      <c r="R25" s="95">
        <v>1</v>
      </c>
      <c r="S25" s="95">
        <v>1</v>
      </c>
      <c r="T25" s="95">
        <v>1</v>
      </c>
      <c r="U25" s="95">
        <v>1</v>
      </c>
      <c r="V25" s="95">
        <v>1</v>
      </c>
      <c r="W25" s="95">
        <v>1</v>
      </c>
      <c r="X25" s="95">
        <v>1</v>
      </c>
      <c r="Y25" s="95">
        <v>1</v>
      </c>
      <c r="Z25" s="95">
        <v>1</v>
      </c>
      <c r="AA25" s="95">
        <v>1</v>
      </c>
      <c r="AB25" s="95">
        <v>1</v>
      </c>
      <c r="AC25" s="95">
        <v>1</v>
      </c>
      <c r="AD25" s="95">
        <v>1</v>
      </c>
      <c r="AE25" s="95">
        <v>1</v>
      </c>
      <c r="AF25" s="95">
        <v>1</v>
      </c>
      <c r="AG25" s="95">
        <v>1</v>
      </c>
    </row>
    <row r="26" spans="2:33" ht="15.75" x14ac:dyDescent="0.25">
      <c r="B26" s="5" t="s">
        <v>114</v>
      </c>
      <c r="C26" s="8"/>
      <c r="D26" s="6" t="s">
        <v>239</v>
      </c>
      <c r="E26" s="6" t="s">
        <v>48</v>
      </c>
      <c r="F26" s="13">
        <v>2023</v>
      </c>
      <c r="G26" s="13">
        <v>2024</v>
      </c>
      <c r="H26" s="13">
        <v>2025</v>
      </c>
      <c r="I26" s="13">
        <v>2026</v>
      </c>
      <c r="J26" s="13">
        <v>2027</v>
      </c>
      <c r="K26" s="13">
        <v>2028</v>
      </c>
      <c r="L26" s="13">
        <v>2029</v>
      </c>
      <c r="M26" s="13">
        <v>2030</v>
      </c>
      <c r="N26" s="13">
        <v>2031</v>
      </c>
      <c r="O26" s="13">
        <v>2032</v>
      </c>
      <c r="P26" s="13">
        <v>2033</v>
      </c>
      <c r="Q26" s="13">
        <v>2034</v>
      </c>
      <c r="R26" s="13">
        <v>2035</v>
      </c>
      <c r="S26" s="13">
        <v>2036</v>
      </c>
      <c r="T26" s="13">
        <v>2037</v>
      </c>
      <c r="U26" s="13">
        <v>2038</v>
      </c>
      <c r="V26" s="13">
        <v>2039</v>
      </c>
      <c r="W26" s="13">
        <v>2040</v>
      </c>
      <c r="X26" s="13">
        <v>2041</v>
      </c>
      <c r="Y26" s="13">
        <v>2042</v>
      </c>
      <c r="Z26" s="13">
        <v>2043</v>
      </c>
      <c r="AA26" s="13">
        <v>2044</v>
      </c>
      <c r="AB26" s="13">
        <v>2045</v>
      </c>
      <c r="AC26" s="13">
        <v>2046</v>
      </c>
      <c r="AD26" s="13">
        <v>2047</v>
      </c>
      <c r="AE26" s="13">
        <v>2048</v>
      </c>
      <c r="AF26" s="13">
        <v>2049</v>
      </c>
      <c r="AG26" s="13">
        <v>2050</v>
      </c>
    </row>
    <row r="27" spans="2:33" x14ac:dyDescent="0.2">
      <c r="B27" s="14" t="s">
        <v>37</v>
      </c>
      <c r="C27" s="52" t="s">
        <v>119</v>
      </c>
      <c r="D27" s="11" t="s">
        <v>229</v>
      </c>
      <c r="E27" s="23">
        <v>203820503.60543188</v>
      </c>
      <c r="F27" s="22">
        <v>-62291611.797213517</v>
      </c>
      <c r="G27" s="22">
        <v>-49253909.874495029</v>
      </c>
      <c r="H27" s="22">
        <v>-273423528.42435598</v>
      </c>
      <c r="I27" s="22">
        <v>-245932316.49592912</v>
      </c>
      <c r="J27" s="22">
        <v>-214377534.89127323</v>
      </c>
      <c r="K27" s="22">
        <v>-3935035.7863622587</v>
      </c>
      <c r="L27" s="22">
        <v>5157582.9560277844</v>
      </c>
      <c r="M27" s="22">
        <v>5196140.3171830969</v>
      </c>
      <c r="N27" s="22">
        <v>5298434.580381427</v>
      </c>
      <c r="O27" s="22">
        <v>8838158.3114153892</v>
      </c>
      <c r="P27" s="22">
        <v>7335058.9275787333</v>
      </c>
      <c r="Q27" s="22">
        <v>-5979900.3775325269</v>
      </c>
      <c r="R27" s="22">
        <v>-482018400.13708264</v>
      </c>
      <c r="S27" s="22">
        <v>-1357945902.8669126</v>
      </c>
      <c r="T27" s="22">
        <v>-615250475.0446924</v>
      </c>
      <c r="U27" s="22">
        <v>28577132.017335154</v>
      </c>
      <c r="V27" s="22">
        <v>155614887.39288595</v>
      </c>
      <c r="W27" s="22">
        <v>235492836.76730096</v>
      </c>
      <c r="X27" s="22">
        <v>285836457.12941998</v>
      </c>
      <c r="Y27" s="22">
        <v>319543169.04322964</v>
      </c>
      <c r="Z27" s="22">
        <v>371687222.79602444</v>
      </c>
      <c r="AA27" s="22">
        <v>355254630.72406</v>
      </c>
      <c r="AB27" s="22">
        <v>411616617.22221404</v>
      </c>
      <c r="AC27" s="22">
        <v>435863610.8499983</v>
      </c>
      <c r="AD27" s="22">
        <v>512662763.93803382</v>
      </c>
      <c r="AE27" s="22">
        <v>627778399.06034923</v>
      </c>
      <c r="AF27" s="22">
        <v>694258442.49213541</v>
      </c>
      <c r="AG27" s="22">
        <v>3383157082.1960778</v>
      </c>
    </row>
    <row r="28" spans="2:33" x14ac:dyDescent="0.2">
      <c r="B28" s="14" t="s">
        <v>38</v>
      </c>
      <c r="C28" s="52" t="s">
        <v>120</v>
      </c>
      <c r="D28" s="11" t="s">
        <v>229</v>
      </c>
      <c r="E28" s="23">
        <v>186701661.53881034</v>
      </c>
      <c r="F28" s="22">
        <v>-62291611.590303354</v>
      </c>
      <c r="G28" s="22">
        <v>-49253921.720151424</v>
      </c>
      <c r="H28" s="22">
        <v>-273423366.24282771</v>
      </c>
      <c r="I28" s="22">
        <v>-249319448.20618311</v>
      </c>
      <c r="J28" s="22">
        <v>-223931506.50712398</v>
      </c>
      <c r="K28" s="22">
        <v>-3934419.7863622587</v>
      </c>
      <c r="L28" s="22">
        <v>5149095.9560277844</v>
      </c>
      <c r="M28" s="22">
        <v>5199599.3171830969</v>
      </c>
      <c r="N28" s="22">
        <v>5300239.580381427</v>
      </c>
      <c r="O28" s="22">
        <v>8839160.3114153892</v>
      </c>
      <c r="P28" s="22">
        <v>7274843.9275787333</v>
      </c>
      <c r="Q28" s="22">
        <v>-6558653.0462514162</v>
      </c>
      <c r="R28" s="22">
        <v>-498433045.33692729</v>
      </c>
      <c r="S28" s="22">
        <v>-1399628407.6318905</v>
      </c>
      <c r="T28" s="22">
        <v>-637499661.52761841</v>
      </c>
      <c r="U28" s="22">
        <v>28208639.145495571</v>
      </c>
      <c r="V28" s="22">
        <v>154722776.60895693</v>
      </c>
      <c r="W28" s="22">
        <v>234253524.98337194</v>
      </c>
      <c r="X28" s="22">
        <v>285269793.34549099</v>
      </c>
      <c r="Y28" s="22">
        <v>319169657.25930059</v>
      </c>
      <c r="Z28" s="22">
        <v>373514991.01209545</v>
      </c>
      <c r="AA28" s="22">
        <v>361460987.94013101</v>
      </c>
      <c r="AB28" s="22">
        <v>414667483.43828499</v>
      </c>
      <c r="AC28" s="22">
        <v>442151085.06606925</v>
      </c>
      <c r="AD28" s="22">
        <v>516434898.15410483</v>
      </c>
      <c r="AE28" s="22">
        <v>640625458.27642024</v>
      </c>
      <c r="AF28" s="22">
        <v>704247408.70820642</v>
      </c>
      <c r="AG28" s="22">
        <v>3471912884.4176326</v>
      </c>
    </row>
    <row r="29" spans="2:33" collapsed="1" x14ac:dyDescent="0.2">
      <c r="D29" s="9"/>
      <c r="F29" s="99"/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15"/>
      <c r="AF29" s="15"/>
      <c r="AG29" s="15"/>
    </row>
    <row r="30" spans="2:33" ht="15.75" x14ac:dyDescent="0.25">
      <c r="B30" s="3" t="s">
        <v>240</v>
      </c>
      <c r="C30" s="25"/>
      <c r="D30" s="10"/>
      <c r="E30" s="10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</row>
    <row r="31" spans="2:33" ht="15.75" x14ac:dyDescent="0.25">
      <c r="B31" s="5" t="s">
        <v>114</v>
      </c>
      <c r="C31" s="8"/>
      <c r="D31" s="6" t="s">
        <v>239</v>
      </c>
      <c r="E31" s="6" t="s">
        <v>241</v>
      </c>
      <c r="F31" s="13">
        <v>2023</v>
      </c>
      <c r="G31" s="13">
        <v>2024</v>
      </c>
      <c r="H31" s="13">
        <v>2025</v>
      </c>
      <c r="I31" s="13">
        <v>2026</v>
      </c>
      <c r="J31" s="13">
        <v>2027</v>
      </c>
      <c r="K31" s="13">
        <v>2028</v>
      </c>
      <c r="L31" s="13">
        <v>2029</v>
      </c>
      <c r="M31" s="13">
        <v>2030</v>
      </c>
      <c r="N31" s="13">
        <v>2031</v>
      </c>
      <c r="O31" s="13">
        <v>2032</v>
      </c>
      <c r="P31" s="13">
        <v>2033</v>
      </c>
      <c r="Q31" s="13">
        <v>2034</v>
      </c>
      <c r="R31" s="13">
        <v>2035</v>
      </c>
      <c r="S31" s="13">
        <v>2036</v>
      </c>
      <c r="T31" s="13">
        <v>2037</v>
      </c>
      <c r="U31" s="13">
        <v>2038</v>
      </c>
      <c r="V31" s="13">
        <v>2039</v>
      </c>
      <c r="W31" s="13">
        <v>2040</v>
      </c>
      <c r="X31" s="13">
        <v>2041</v>
      </c>
      <c r="Y31" s="13">
        <v>2042</v>
      </c>
      <c r="Z31" s="13">
        <v>2043</v>
      </c>
      <c r="AA31" s="13">
        <v>2044</v>
      </c>
      <c r="AB31" s="13">
        <v>2045</v>
      </c>
      <c r="AC31" s="13">
        <v>2046</v>
      </c>
      <c r="AD31" s="13">
        <v>2047</v>
      </c>
      <c r="AE31" s="13">
        <v>2048</v>
      </c>
      <c r="AF31" s="13">
        <v>2049</v>
      </c>
      <c r="AG31" s="13">
        <v>2050</v>
      </c>
    </row>
    <row r="32" spans="2:33" x14ac:dyDescent="0.2">
      <c r="B32" s="14" t="s">
        <v>37</v>
      </c>
      <c r="C32" s="52" t="s">
        <v>119</v>
      </c>
      <c r="D32" s="11" t="s">
        <v>229</v>
      </c>
      <c r="E32" s="23">
        <v>1620154492.8481243</v>
      </c>
      <c r="F32" s="22">
        <v>0</v>
      </c>
      <c r="G32" s="22">
        <v>180898.04607464094</v>
      </c>
      <c r="H32" s="22">
        <v>197483.04343036952</v>
      </c>
      <c r="I32" s="22">
        <v>190305.36410206277</v>
      </c>
      <c r="J32" s="22">
        <v>12371.23115064135</v>
      </c>
      <c r="K32" s="22">
        <v>3938362.3995787855</v>
      </c>
      <c r="L32" s="22">
        <v>5157582.9560277844</v>
      </c>
      <c r="M32" s="22">
        <v>5196140.3171830969</v>
      </c>
      <c r="N32" s="22">
        <v>5298434.580381427</v>
      </c>
      <c r="O32" s="22">
        <v>8838158.3114153892</v>
      </c>
      <c r="P32" s="22">
        <v>7335058.9275787333</v>
      </c>
      <c r="Q32" s="22">
        <v>10435623.696103018</v>
      </c>
      <c r="R32" s="22">
        <v>11027294.61527624</v>
      </c>
      <c r="S32" s="22">
        <v>31740419.531137377</v>
      </c>
      <c r="T32" s="22">
        <v>54104644.345979445</v>
      </c>
      <c r="U32" s="22">
        <v>62430409.85495162</v>
      </c>
      <c r="V32" s="22">
        <v>192315147.18425426</v>
      </c>
      <c r="W32" s="22">
        <v>272193096.55866927</v>
      </c>
      <c r="X32" s="22">
        <v>322536716.92078829</v>
      </c>
      <c r="Y32" s="22">
        <v>356243428.83459795</v>
      </c>
      <c r="Z32" s="22">
        <v>408387482.58739275</v>
      </c>
      <c r="AA32" s="22">
        <v>391954890.5154283</v>
      </c>
      <c r="AB32" s="22">
        <v>448316877.01358235</v>
      </c>
      <c r="AC32" s="22">
        <v>472563870.6413666</v>
      </c>
      <c r="AD32" s="22">
        <v>549363023.72940207</v>
      </c>
      <c r="AE32" s="22">
        <v>664478658.85171759</v>
      </c>
      <c r="AF32" s="22">
        <v>730958702.28350377</v>
      </c>
      <c r="AG32" s="22">
        <v>865992372.57914221</v>
      </c>
    </row>
    <row r="33" spans="2:81" x14ac:dyDescent="0.2">
      <c r="B33" s="14" t="s">
        <v>38</v>
      </c>
      <c r="C33" s="52" t="s">
        <v>120</v>
      </c>
      <c r="D33" s="11" t="s">
        <v>229</v>
      </c>
      <c r="E33" s="23">
        <v>1636334136.269084</v>
      </c>
      <c r="F33" s="22">
        <v>0</v>
      </c>
      <c r="G33" s="22">
        <v>180886.04607464094</v>
      </c>
      <c r="H33" s="22">
        <v>197645.04343036952</v>
      </c>
      <c r="I33" s="22">
        <v>190206.36410206277</v>
      </c>
      <c r="J33" s="22">
        <v>12413.23115064135</v>
      </c>
      <c r="K33" s="22">
        <v>3938978.3995787855</v>
      </c>
      <c r="L33" s="22">
        <v>5149095.9560277844</v>
      </c>
      <c r="M33" s="22">
        <v>5199599.3171830969</v>
      </c>
      <c r="N33" s="22">
        <v>5300239.580381427</v>
      </c>
      <c r="O33" s="22">
        <v>8839160.3114153892</v>
      </c>
      <c r="P33" s="22">
        <v>7274843.9275787333</v>
      </c>
      <c r="Q33" s="22">
        <v>10399433.696103018</v>
      </c>
      <c r="R33" s="22">
        <v>10908698.61527624</v>
      </c>
      <c r="S33" s="22">
        <v>30654172.531137377</v>
      </c>
      <c r="T33" s="22">
        <v>53386031.345979445</v>
      </c>
      <c r="U33" s="22">
        <v>63180828.85495162</v>
      </c>
      <c r="V33" s="22">
        <v>192377466.18425426</v>
      </c>
      <c r="W33" s="22">
        <v>271908214.55866927</v>
      </c>
      <c r="X33" s="22">
        <v>322924482.92078829</v>
      </c>
      <c r="Y33" s="22">
        <v>356824346.83459795</v>
      </c>
      <c r="Z33" s="22">
        <v>411169680.58739275</v>
      </c>
      <c r="AA33" s="22">
        <v>399115677.5154283</v>
      </c>
      <c r="AB33" s="22">
        <v>452322173.01358235</v>
      </c>
      <c r="AC33" s="22">
        <v>479805774.6413666</v>
      </c>
      <c r="AD33" s="22">
        <v>554089587.72940207</v>
      </c>
      <c r="AE33" s="22">
        <v>678280147.85171759</v>
      </c>
      <c r="AF33" s="22">
        <v>741902098.28350377</v>
      </c>
      <c r="AG33" s="22">
        <v>883517102.57914221</v>
      </c>
    </row>
    <row r="34" spans="2:81" collapsed="1" x14ac:dyDescent="0.2">
      <c r="D34" s="9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</row>
    <row r="35" spans="2:81" ht="15.75" x14ac:dyDescent="0.25">
      <c r="B35" s="3" t="s">
        <v>242</v>
      </c>
      <c r="C35" s="25"/>
      <c r="D35" s="10"/>
      <c r="E35" s="10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</row>
    <row r="36" spans="2:81" ht="15.75" x14ac:dyDescent="0.25">
      <c r="B36" s="5" t="s">
        <v>114</v>
      </c>
      <c r="C36" s="8"/>
      <c r="D36" s="6" t="s">
        <v>239</v>
      </c>
      <c r="E36" s="6" t="s">
        <v>241</v>
      </c>
      <c r="F36" s="13">
        <v>2023</v>
      </c>
      <c r="G36" s="13">
        <v>2024</v>
      </c>
      <c r="H36" s="13">
        <v>2025</v>
      </c>
      <c r="I36" s="13">
        <v>2026</v>
      </c>
      <c r="J36" s="13">
        <v>2027</v>
      </c>
      <c r="K36" s="13">
        <v>2028</v>
      </c>
      <c r="L36" s="13">
        <v>2029</v>
      </c>
      <c r="M36" s="13">
        <v>2030</v>
      </c>
      <c r="N36" s="13">
        <v>2031</v>
      </c>
      <c r="O36" s="13">
        <v>2032</v>
      </c>
      <c r="P36" s="13">
        <v>2033</v>
      </c>
      <c r="Q36" s="13">
        <v>2034</v>
      </c>
      <c r="R36" s="13">
        <v>2035</v>
      </c>
      <c r="S36" s="13">
        <v>2036</v>
      </c>
      <c r="T36" s="13">
        <v>2037</v>
      </c>
      <c r="U36" s="13">
        <v>2038</v>
      </c>
      <c r="V36" s="13">
        <v>2039</v>
      </c>
      <c r="W36" s="13">
        <v>2040</v>
      </c>
      <c r="X36" s="13">
        <v>2041</v>
      </c>
      <c r="Y36" s="13">
        <v>2042</v>
      </c>
      <c r="Z36" s="13">
        <v>2043</v>
      </c>
      <c r="AA36" s="13">
        <v>2044</v>
      </c>
      <c r="AB36" s="13">
        <v>2045</v>
      </c>
      <c r="AC36" s="13">
        <v>2046</v>
      </c>
      <c r="AD36" s="13">
        <v>2047</v>
      </c>
      <c r="AE36" s="13">
        <v>2048</v>
      </c>
      <c r="AF36" s="13">
        <v>2049</v>
      </c>
      <c r="AG36" s="13">
        <v>2050</v>
      </c>
    </row>
    <row r="37" spans="2:81" x14ac:dyDescent="0.2">
      <c r="B37" s="14" t="s">
        <v>37</v>
      </c>
      <c r="C37" s="52" t="s">
        <v>119</v>
      </c>
      <c r="D37" s="11" t="s">
        <v>229</v>
      </c>
      <c r="E37" s="23">
        <v>-1416333989.2426927</v>
      </c>
      <c r="F37" s="22">
        <v>-62291611.797213517</v>
      </c>
      <c r="G37" s="22">
        <v>-49434807.920569673</v>
      </c>
      <c r="H37" s="22">
        <v>-273621011.46778631</v>
      </c>
      <c r="I37" s="22">
        <v>-246122621.86003119</v>
      </c>
      <c r="J37" s="22">
        <v>-214389906.12242389</v>
      </c>
      <c r="K37" s="22">
        <v>-7873398.1859410442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-16415524.073635543</v>
      </c>
      <c r="R37" s="22">
        <v>-493045694.75235885</v>
      </c>
      <c r="S37" s="22">
        <v>-1389686322.3980501</v>
      </c>
      <c r="T37" s="22">
        <v>-669355119.39067185</v>
      </c>
      <c r="U37" s="22">
        <v>-33853277.837616466</v>
      </c>
      <c r="V37" s="22">
        <v>-36700259.791368298</v>
      </c>
      <c r="W37" s="22">
        <v>-36700259.791368298</v>
      </c>
      <c r="X37" s="22">
        <v>-36700259.791368298</v>
      </c>
      <c r="Y37" s="22">
        <v>-36700259.791368298</v>
      </c>
      <c r="Z37" s="22">
        <v>-36700259.791368298</v>
      </c>
      <c r="AA37" s="22">
        <v>-36700259.791368298</v>
      </c>
      <c r="AB37" s="22">
        <v>-36700259.791368298</v>
      </c>
      <c r="AC37" s="22">
        <v>-36700259.791368298</v>
      </c>
      <c r="AD37" s="22">
        <v>-36700259.791368298</v>
      </c>
      <c r="AE37" s="22">
        <v>-36700259.791368298</v>
      </c>
      <c r="AF37" s="22">
        <v>-36700259.791368298</v>
      </c>
      <c r="AG37" s="22">
        <v>2517164709.6169353</v>
      </c>
    </row>
    <row r="38" spans="2:81" x14ac:dyDescent="0.2">
      <c r="B38" s="14" t="s">
        <v>38</v>
      </c>
      <c r="C38" s="52" t="s">
        <v>120</v>
      </c>
      <c r="D38" s="11" t="s">
        <v>229</v>
      </c>
      <c r="E38" s="23">
        <v>-1449632474.7302737</v>
      </c>
      <c r="F38" s="22">
        <v>-62291611.590303354</v>
      </c>
      <c r="G38" s="22">
        <v>-49434807.766226068</v>
      </c>
      <c r="H38" s="22">
        <v>-273621011.28625804</v>
      </c>
      <c r="I38" s="22">
        <v>-249509654.57028517</v>
      </c>
      <c r="J38" s="22">
        <v>-223943919.73827463</v>
      </c>
      <c r="K38" s="22">
        <v>-7873398.1859410442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-16958086.742354434</v>
      </c>
      <c r="R38" s="22">
        <v>-509341743.95220351</v>
      </c>
      <c r="S38" s="22">
        <v>-1430282580.163028</v>
      </c>
      <c r="T38" s="22">
        <v>-690885692.87359786</v>
      </c>
      <c r="U38" s="22">
        <v>-34972189.709456049</v>
      </c>
      <c r="V38" s="22">
        <v>-37654689.575297311</v>
      </c>
      <c r="W38" s="22">
        <v>-37654689.575297311</v>
      </c>
      <c r="X38" s="22">
        <v>-37654689.575297311</v>
      </c>
      <c r="Y38" s="22">
        <v>-37654689.575297311</v>
      </c>
      <c r="Z38" s="22">
        <v>-37654689.575297311</v>
      </c>
      <c r="AA38" s="22">
        <v>-37654689.575297311</v>
      </c>
      <c r="AB38" s="22">
        <v>-37654689.575297311</v>
      </c>
      <c r="AC38" s="22">
        <v>-37654689.575297311</v>
      </c>
      <c r="AD38" s="22">
        <v>-37654689.575297311</v>
      </c>
      <c r="AE38" s="22">
        <v>-37654689.575297311</v>
      </c>
      <c r="AF38" s="22">
        <v>-37654689.575297311</v>
      </c>
      <c r="AG38" s="22">
        <v>2588395781.83849</v>
      </c>
    </row>
    <row r="39" spans="2:81" x14ac:dyDescent="0.2">
      <c r="D39" s="9"/>
      <c r="E39" s="9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9"/>
    </row>
    <row r="40" spans="2:81" x14ac:dyDescent="0.2">
      <c r="D40" s="9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</row>
    <row r="41" spans="2:81" ht="20.25" x14ac:dyDescent="0.3">
      <c r="B41" s="4" t="s">
        <v>243</v>
      </c>
      <c r="C41" s="27"/>
      <c r="D41" s="37"/>
      <c r="E41" s="4"/>
      <c r="F41" s="98">
        <v>1</v>
      </c>
      <c r="G41" s="98">
        <v>1</v>
      </c>
      <c r="H41" s="98">
        <v>1</v>
      </c>
      <c r="I41" s="98">
        <v>1</v>
      </c>
      <c r="J41" s="98">
        <v>1</v>
      </c>
      <c r="K41" s="98">
        <v>1</v>
      </c>
      <c r="L41" s="98">
        <v>1</v>
      </c>
      <c r="M41" s="98">
        <v>1</v>
      </c>
      <c r="N41" s="98">
        <v>1</v>
      </c>
      <c r="O41" s="98">
        <v>1</v>
      </c>
      <c r="P41" s="98">
        <v>1</v>
      </c>
      <c r="Q41" s="98">
        <v>1</v>
      </c>
      <c r="R41" s="98">
        <v>1</v>
      </c>
      <c r="S41" s="98">
        <v>1</v>
      </c>
      <c r="T41" s="98">
        <v>1</v>
      </c>
      <c r="U41" s="98">
        <v>1</v>
      </c>
      <c r="V41" s="98">
        <v>1</v>
      </c>
      <c r="W41" s="98">
        <v>1</v>
      </c>
      <c r="X41" s="98">
        <v>1</v>
      </c>
      <c r="Y41" s="98">
        <v>1</v>
      </c>
      <c r="Z41" s="98">
        <v>1</v>
      </c>
      <c r="AA41" s="98">
        <v>1</v>
      </c>
      <c r="AB41" s="98">
        <v>1</v>
      </c>
      <c r="AC41" s="98">
        <v>1</v>
      </c>
      <c r="AD41" s="98">
        <v>1</v>
      </c>
      <c r="AE41" s="96">
        <v>1</v>
      </c>
      <c r="AF41" s="96">
        <v>1</v>
      </c>
      <c r="AG41" s="96">
        <v>1</v>
      </c>
      <c r="AH41" s="4"/>
      <c r="AI41" s="4"/>
      <c r="AJ41" s="4"/>
      <c r="AK41" s="4"/>
    </row>
    <row r="42" spans="2:81" x14ac:dyDescent="0.2">
      <c r="D42" s="9"/>
      <c r="E42" s="103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  <c r="X42" s="99"/>
      <c r="Y42" s="99"/>
      <c r="Z42" s="99"/>
      <c r="AA42" s="99"/>
      <c r="AB42" s="99"/>
      <c r="AC42" s="99"/>
      <c r="AD42" s="99"/>
      <c r="AE42" s="99"/>
      <c r="AF42" s="99"/>
      <c r="AG42" s="99"/>
      <c r="AI42" s="46"/>
      <c r="AJ42" s="46"/>
    </row>
    <row r="43" spans="2:81" ht="15.75" x14ac:dyDescent="0.25">
      <c r="B43" s="3" t="s">
        <v>244</v>
      </c>
      <c r="C43" s="25"/>
      <c r="D43" s="10"/>
      <c r="E43" s="3">
        <v>2039</v>
      </c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I43" s="3"/>
      <c r="AJ43" s="3"/>
      <c r="AK43" s="3"/>
    </row>
    <row r="44" spans="2:81" ht="15.75" x14ac:dyDescent="0.25">
      <c r="B44" s="5" t="s">
        <v>114</v>
      </c>
      <c r="C44" s="8" t="s">
        <v>246</v>
      </c>
      <c r="D44" s="6" t="s">
        <v>239</v>
      </c>
      <c r="E44" s="13" t="s">
        <v>241</v>
      </c>
      <c r="F44" s="5">
        <v>2023</v>
      </c>
      <c r="G44" s="5">
        <v>2024</v>
      </c>
      <c r="H44" s="5">
        <v>2025</v>
      </c>
      <c r="I44" s="5">
        <v>2026</v>
      </c>
      <c r="J44" s="5">
        <v>2027</v>
      </c>
      <c r="K44" s="5">
        <v>2028</v>
      </c>
      <c r="L44" s="5">
        <v>2029</v>
      </c>
      <c r="M44" s="5">
        <v>2030</v>
      </c>
      <c r="N44" s="5">
        <v>2031</v>
      </c>
      <c r="O44" s="5">
        <v>2032</v>
      </c>
      <c r="P44" s="5">
        <v>2033</v>
      </c>
      <c r="Q44" s="5">
        <v>2034</v>
      </c>
      <c r="R44" s="5">
        <v>2035</v>
      </c>
      <c r="S44" s="5">
        <v>2036</v>
      </c>
      <c r="T44" s="5">
        <v>2037</v>
      </c>
      <c r="U44" s="5">
        <v>2038</v>
      </c>
      <c r="V44" s="5">
        <v>2039</v>
      </c>
      <c r="W44" s="5">
        <v>2040</v>
      </c>
      <c r="X44" s="5">
        <v>2041</v>
      </c>
      <c r="Y44" s="5">
        <v>2042</v>
      </c>
      <c r="Z44" s="5">
        <v>2043</v>
      </c>
      <c r="AA44" s="5">
        <v>2044</v>
      </c>
      <c r="AB44" s="5">
        <v>2045</v>
      </c>
      <c r="AC44" s="5">
        <v>2046</v>
      </c>
      <c r="AD44" s="5">
        <v>2047</v>
      </c>
      <c r="AE44" s="5">
        <v>2048</v>
      </c>
      <c r="AF44" s="5">
        <v>2049</v>
      </c>
      <c r="AG44" s="5">
        <v>2050</v>
      </c>
      <c r="AI44" s="5" t="s">
        <v>247</v>
      </c>
      <c r="AJ44" s="5" t="s">
        <v>248</v>
      </c>
      <c r="AK44" s="5" t="s">
        <v>249</v>
      </c>
      <c r="AM44" s="188"/>
      <c r="AN44" s="188"/>
      <c r="AO44" s="188"/>
      <c r="AP44" s="188"/>
      <c r="AQ44" s="188"/>
      <c r="AR44" s="188"/>
      <c r="AS44" s="188"/>
      <c r="AT44" s="188"/>
      <c r="AU44" s="188"/>
      <c r="AV44" s="188"/>
      <c r="AW44" s="188"/>
      <c r="AX44" s="188"/>
      <c r="AY44" s="188"/>
      <c r="AZ44" s="188"/>
      <c r="BA44" s="188"/>
      <c r="BB44" s="188"/>
      <c r="BC44" s="188"/>
      <c r="BD44" s="188"/>
      <c r="BE44" s="188"/>
      <c r="BF44" s="188"/>
      <c r="BG44" s="188"/>
      <c r="BH44" s="188"/>
      <c r="BI44" s="188"/>
      <c r="BJ44" s="188"/>
      <c r="BK44" s="188"/>
      <c r="BL44" s="188"/>
      <c r="BM44" s="188"/>
      <c r="BN44" s="188"/>
      <c r="BO44" s="188"/>
      <c r="BP44" s="188"/>
      <c r="BQ44" s="188"/>
      <c r="BR44" s="188"/>
      <c r="BS44" s="188"/>
      <c r="BT44" s="188"/>
      <c r="BU44" s="188"/>
      <c r="BV44" s="188"/>
      <c r="BW44" s="188"/>
      <c r="BX44" s="188"/>
      <c r="BY44" s="188"/>
      <c r="BZ44" s="188"/>
      <c r="CA44" s="188"/>
      <c r="CB44" s="188"/>
      <c r="CC44" s="188"/>
    </row>
    <row r="45" spans="2:81" x14ac:dyDescent="0.2">
      <c r="B45" s="14" t="s">
        <v>37</v>
      </c>
      <c r="C45" s="14" t="s">
        <v>187</v>
      </c>
      <c r="D45" s="11" t="s">
        <v>229</v>
      </c>
      <c r="E45" s="19">
        <v>-48413531.941649154</v>
      </c>
      <c r="F45" s="17">
        <v>-22833652.116007909</v>
      </c>
      <c r="G45" s="17">
        <v>-17032648.141744062</v>
      </c>
      <c r="H45" s="17">
        <v>-20032628.074801419</v>
      </c>
      <c r="I45" s="17">
        <v>-3797808.5126210786</v>
      </c>
      <c r="J45" s="17">
        <v>-3145698.7533241455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0</v>
      </c>
      <c r="R45" s="17">
        <v>0</v>
      </c>
      <c r="S45" s="17">
        <v>0</v>
      </c>
      <c r="T45" s="17">
        <v>0</v>
      </c>
      <c r="U45" s="17">
        <v>0</v>
      </c>
      <c r="V45" s="17">
        <v>0</v>
      </c>
      <c r="W45" s="17">
        <v>0</v>
      </c>
      <c r="X45" s="17">
        <v>0</v>
      </c>
      <c r="Y45" s="17">
        <v>0</v>
      </c>
      <c r="Z45" s="17">
        <v>0</v>
      </c>
      <c r="AA45" s="17">
        <v>0</v>
      </c>
      <c r="AB45" s="17">
        <v>0</v>
      </c>
      <c r="AC45" s="17">
        <v>0</v>
      </c>
      <c r="AD45" s="17">
        <v>0</v>
      </c>
      <c r="AE45" s="17">
        <v>0</v>
      </c>
      <c r="AF45" s="17">
        <v>0</v>
      </c>
      <c r="AG45" s="17">
        <v>37625597.740949355</v>
      </c>
      <c r="AI45" s="86">
        <v>990147.30897235137</v>
      </c>
      <c r="AJ45" s="86">
        <v>12</v>
      </c>
      <c r="AK45" s="86">
        <v>37625597.740949355</v>
      </c>
      <c r="AM45" s="99"/>
      <c r="AN45" s="99"/>
      <c r="AO45" s="99"/>
      <c r="AP45" s="99"/>
      <c r="AQ45" s="99"/>
      <c r="AR45" s="99"/>
      <c r="AS45" s="99"/>
      <c r="AT45" s="99"/>
      <c r="AU45" s="99"/>
      <c r="AV45" s="99"/>
      <c r="AW45" s="99"/>
      <c r="AX45" s="99"/>
      <c r="AY45" s="99"/>
      <c r="AZ45" s="99"/>
      <c r="BA45" s="99"/>
      <c r="BB45" s="99"/>
      <c r="BC45" s="99"/>
      <c r="BD45" s="99"/>
      <c r="BE45" s="99"/>
      <c r="BF45" s="99"/>
      <c r="BG45" s="99"/>
      <c r="BH45" s="99"/>
      <c r="BI45" s="99"/>
      <c r="BJ45" s="99"/>
      <c r="BK45" s="99"/>
      <c r="BL45" s="99"/>
      <c r="BM45" s="99"/>
      <c r="BN45" s="99"/>
      <c r="BO45" s="99"/>
      <c r="BP45" s="99"/>
      <c r="BQ45" s="99"/>
      <c r="BR45" s="99"/>
      <c r="BS45" s="99"/>
      <c r="BT45" s="99"/>
      <c r="BU45" s="99"/>
      <c r="BV45" s="99"/>
      <c r="BW45" s="99"/>
      <c r="BX45" s="99"/>
      <c r="BY45" s="99"/>
      <c r="BZ45" s="99"/>
      <c r="CA45" s="99"/>
      <c r="CB45" s="99"/>
      <c r="CC45" s="99"/>
    </row>
    <row r="46" spans="2:81" x14ac:dyDescent="0.2">
      <c r="B46" s="14" t="s">
        <v>37</v>
      </c>
      <c r="C46" s="14" t="s">
        <v>188</v>
      </c>
      <c r="D46" s="11" t="s">
        <v>229</v>
      </c>
      <c r="E46" s="19">
        <v>-105603867.29875745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48">
        <v>0</v>
      </c>
      <c r="L46" s="148">
        <v>0</v>
      </c>
      <c r="M46" s="148">
        <v>0</v>
      </c>
      <c r="N46" s="148">
        <v>0</v>
      </c>
      <c r="O46" s="149">
        <v>0</v>
      </c>
      <c r="P46" s="149">
        <v>0</v>
      </c>
      <c r="Q46" s="17">
        <v>-2001563.1450595085</v>
      </c>
      <c r="R46" s="17">
        <v>-60117611.050356291</v>
      </c>
      <c r="S46" s="17">
        <v>-202730822.82942283</v>
      </c>
      <c r="T46" s="17">
        <v>-85313529.107796714</v>
      </c>
      <c r="U46" s="17">
        <v>-4127767.8955166186</v>
      </c>
      <c r="V46" s="17">
        <v>0</v>
      </c>
      <c r="W46" s="17">
        <v>0</v>
      </c>
      <c r="X46" s="17">
        <v>0</v>
      </c>
      <c r="Y46" s="17">
        <v>0</v>
      </c>
      <c r="Z46" s="17">
        <v>0</v>
      </c>
      <c r="AA46" s="17">
        <v>0</v>
      </c>
      <c r="AB46" s="17">
        <v>0</v>
      </c>
      <c r="AC46" s="17">
        <v>0</v>
      </c>
      <c r="AD46" s="17">
        <v>0</v>
      </c>
      <c r="AE46" s="17">
        <v>0</v>
      </c>
      <c r="AF46" s="17">
        <v>0</v>
      </c>
      <c r="AG46" s="17">
        <v>248003905.81970638</v>
      </c>
      <c r="AI46" s="86">
        <v>8857282.3507038001</v>
      </c>
      <c r="AJ46" s="86">
        <v>12</v>
      </c>
      <c r="AK46" s="86">
        <v>248003905.81970638</v>
      </c>
      <c r="AM46" s="99"/>
      <c r="AN46" s="99"/>
      <c r="AO46" s="99"/>
      <c r="AP46" s="99"/>
      <c r="AQ46" s="99"/>
      <c r="AR46" s="99"/>
      <c r="AS46" s="99"/>
      <c r="AT46" s="99"/>
      <c r="AU46" s="99"/>
      <c r="AV46" s="99"/>
      <c r="AW46" s="99"/>
      <c r="AX46" s="99"/>
      <c r="AY46" s="99"/>
      <c r="AZ46" s="99"/>
      <c r="BA46" s="99"/>
      <c r="BB46" s="99"/>
      <c r="BC46" s="99"/>
      <c r="BD46" s="99"/>
      <c r="BE46" s="99"/>
      <c r="BF46" s="99"/>
      <c r="BG46" s="99"/>
      <c r="BH46" s="99"/>
      <c r="BI46" s="99"/>
      <c r="BJ46" s="99"/>
      <c r="BK46" s="99"/>
      <c r="BL46" s="99"/>
      <c r="BM46" s="99"/>
      <c r="BN46" s="99"/>
      <c r="BO46" s="99"/>
      <c r="BP46" s="99"/>
      <c r="BQ46" s="99"/>
      <c r="BR46" s="99"/>
      <c r="BS46" s="99"/>
      <c r="BT46" s="99"/>
      <c r="BU46" s="99"/>
      <c r="BV46" s="99"/>
      <c r="BW46" s="99"/>
      <c r="BX46" s="99"/>
      <c r="BY46" s="99"/>
      <c r="BZ46" s="99"/>
      <c r="CA46" s="99"/>
      <c r="CB46" s="99"/>
      <c r="CC46" s="99"/>
    </row>
    <row r="47" spans="2:81" x14ac:dyDescent="0.2">
      <c r="B47" s="14" t="s">
        <v>37</v>
      </c>
      <c r="C47" s="14" t="s">
        <v>189</v>
      </c>
      <c r="D47" s="11" t="s">
        <v>229</v>
      </c>
      <c r="E47" s="19">
        <v>-214288378.97846171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48">
        <v>0</v>
      </c>
      <c r="L47" s="148">
        <v>0</v>
      </c>
      <c r="M47" s="148">
        <v>0</v>
      </c>
      <c r="N47" s="148">
        <v>0</v>
      </c>
      <c r="O47" s="149">
        <v>0</v>
      </c>
      <c r="P47" s="149">
        <v>0</v>
      </c>
      <c r="Q47" s="17">
        <v>-5085059.2851834437</v>
      </c>
      <c r="R47" s="17">
        <v>-152731437.44139647</v>
      </c>
      <c r="S47" s="17">
        <v>-380480245.69737881</v>
      </c>
      <c r="T47" s="17">
        <v>-201790961.52004275</v>
      </c>
      <c r="U47" s="17">
        <v>-10486776.0559984</v>
      </c>
      <c r="V47" s="17">
        <v>0</v>
      </c>
      <c r="W47" s="17">
        <v>0</v>
      </c>
      <c r="X47" s="17">
        <v>0</v>
      </c>
      <c r="Y47" s="17">
        <v>0</v>
      </c>
      <c r="Z47" s="17">
        <v>0</v>
      </c>
      <c r="AA47" s="17">
        <v>0</v>
      </c>
      <c r="AB47" s="17">
        <v>0</v>
      </c>
      <c r="AC47" s="17">
        <v>0</v>
      </c>
      <c r="AD47" s="17">
        <v>0</v>
      </c>
      <c r="AE47" s="17">
        <v>0</v>
      </c>
      <c r="AF47" s="17">
        <v>0</v>
      </c>
      <c r="AG47" s="17">
        <v>570436604.79999995</v>
      </c>
      <c r="AI47" s="86">
        <v>15011489.6</v>
      </c>
      <c r="AJ47" s="86">
        <v>12</v>
      </c>
      <c r="AK47" s="86">
        <v>570436604.79999995</v>
      </c>
      <c r="AM47" s="99"/>
      <c r="AN47" s="99"/>
      <c r="AO47" s="99"/>
      <c r="AP47" s="99"/>
      <c r="AQ47" s="99"/>
      <c r="AR47" s="99"/>
      <c r="AS47" s="99"/>
      <c r="AT47" s="99"/>
      <c r="AU47" s="99"/>
      <c r="AV47" s="99"/>
      <c r="AW47" s="99"/>
      <c r="AX47" s="99"/>
      <c r="AY47" s="99"/>
      <c r="AZ47" s="99"/>
      <c r="BA47" s="99"/>
      <c r="BB47" s="99"/>
      <c r="BC47" s="99"/>
      <c r="BD47" s="99"/>
      <c r="BE47" s="99"/>
      <c r="BF47" s="99"/>
      <c r="BG47" s="99"/>
      <c r="BH47" s="99"/>
      <c r="BI47" s="99"/>
      <c r="BJ47" s="99"/>
      <c r="BK47" s="99"/>
      <c r="BL47" s="99"/>
      <c r="BM47" s="99"/>
      <c r="BN47" s="99"/>
      <c r="BO47" s="99"/>
      <c r="BP47" s="99"/>
      <c r="BQ47" s="99"/>
      <c r="BR47" s="99"/>
      <c r="BS47" s="99"/>
      <c r="BT47" s="99"/>
      <c r="BU47" s="99"/>
      <c r="BV47" s="99"/>
      <c r="BW47" s="99"/>
      <c r="BX47" s="99"/>
      <c r="BY47" s="99"/>
      <c r="BZ47" s="99"/>
      <c r="CA47" s="99"/>
      <c r="CB47" s="99"/>
      <c r="CC47" s="99"/>
    </row>
    <row r="48" spans="2:81" x14ac:dyDescent="0.2">
      <c r="B48" s="14" t="s">
        <v>37</v>
      </c>
      <c r="C48" s="14" t="s">
        <v>190</v>
      </c>
      <c r="D48" s="11" t="s">
        <v>229</v>
      </c>
      <c r="E48" s="19">
        <v>-116546982.07731591</v>
      </c>
      <c r="F48" s="17">
        <v>0</v>
      </c>
      <c r="G48" s="17">
        <v>0</v>
      </c>
      <c r="H48" s="17">
        <v>-163349999.99999997</v>
      </c>
      <c r="I48" s="17">
        <v>-18150000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0</v>
      </c>
      <c r="R48" s="17">
        <v>0</v>
      </c>
      <c r="S48" s="17">
        <v>0</v>
      </c>
      <c r="T48" s="17">
        <v>0</v>
      </c>
      <c r="U48" s="17">
        <v>0</v>
      </c>
      <c r="V48" s="17">
        <v>0</v>
      </c>
      <c r="W48" s="17">
        <v>0</v>
      </c>
      <c r="X48" s="17">
        <v>0</v>
      </c>
      <c r="Y48" s="17">
        <v>0</v>
      </c>
      <c r="Z48" s="17">
        <v>0</v>
      </c>
      <c r="AA48" s="17">
        <v>0</v>
      </c>
      <c r="AB48" s="17">
        <v>0</v>
      </c>
      <c r="AC48" s="17">
        <v>0</v>
      </c>
      <c r="AD48" s="17">
        <v>0</v>
      </c>
      <c r="AE48" s="17">
        <v>0</v>
      </c>
      <c r="AF48" s="17">
        <v>0</v>
      </c>
      <c r="AG48" s="17">
        <v>137939999.99999997</v>
      </c>
      <c r="AI48" s="86">
        <v>3629999.9999999995</v>
      </c>
      <c r="AJ48" s="86">
        <v>12</v>
      </c>
      <c r="AK48" s="86">
        <v>137939999.99999997</v>
      </c>
      <c r="AM48" s="99"/>
      <c r="AN48" s="99"/>
      <c r="AO48" s="99"/>
      <c r="AP48" s="99"/>
      <c r="AQ48" s="99"/>
      <c r="AR48" s="99"/>
      <c r="AS48" s="99"/>
      <c r="AT48" s="99"/>
      <c r="AU48" s="99"/>
      <c r="AV48" s="99"/>
      <c r="AW48" s="99"/>
      <c r="AX48" s="99"/>
      <c r="AY48" s="99"/>
      <c r="AZ48" s="99"/>
      <c r="BA48" s="99"/>
      <c r="BB48" s="99"/>
      <c r="BC48" s="99"/>
      <c r="BD48" s="99"/>
      <c r="BE48" s="99"/>
      <c r="BF48" s="99"/>
      <c r="BG48" s="99"/>
      <c r="BH48" s="99"/>
      <c r="BI48" s="99"/>
      <c r="BJ48" s="99"/>
      <c r="BK48" s="99"/>
      <c r="BL48" s="99"/>
      <c r="BM48" s="99"/>
      <c r="BN48" s="99"/>
      <c r="BO48" s="99"/>
      <c r="BP48" s="99"/>
      <c r="BQ48" s="99"/>
      <c r="BR48" s="99"/>
      <c r="BS48" s="99"/>
      <c r="BT48" s="99"/>
      <c r="BU48" s="99"/>
      <c r="BV48" s="99"/>
      <c r="BW48" s="99"/>
      <c r="BX48" s="99"/>
      <c r="BY48" s="99"/>
      <c r="BZ48" s="99"/>
      <c r="CA48" s="99"/>
      <c r="CB48" s="99"/>
      <c r="CC48" s="99"/>
    </row>
    <row r="49" spans="2:81" x14ac:dyDescent="0.2">
      <c r="B49" s="14" t="s">
        <v>37</v>
      </c>
      <c r="C49" s="14" t="s">
        <v>191</v>
      </c>
      <c r="D49" s="11" t="s">
        <v>229</v>
      </c>
      <c r="E49" s="19">
        <v>-54575642.01486174</v>
      </c>
      <c r="F49" s="17">
        <v>0</v>
      </c>
      <c r="G49" s="17">
        <v>0</v>
      </c>
      <c r="H49" s="17">
        <v>0</v>
      </c>
      <c r="I49" s="17">
        <v>0</v>
      </c>
      <c r="J49" s="17">
        <v>0</v>
      </c>
      <c r="K49" s="148">
        <v>0</v>
      </c>
      <c r="L49" s="148">
        <v>0</v>
      </c>
      <c r="M49" s="148">
        <v>0</v>
      </c>
      <c r="N49" s="148">
        <v>0</v>
      </c>
      <c r="O49" s="149">
        <v>0</v>
      </c>
      <c r="P49" s="149">
        <v>0</v>
      </c>
      <c r="Q49" s="17">
        <v>-1034399.5581702887</v>
      </c>
      <c r="R49" s="17">
        <v>-31068532.84256139</v>
      </c>
      <c r="S49" s="17">
        <v>-104770451.07463713</v>
      </c>
      <c r="T49" s="17">
        <v>-44089679.125476338</v>
      </c>
      <c r="U49" s="17">
        <v>-2133213.3826959268</v>
      </c>
      <c r="V49" s="17">
        <v>0</v>
      </c>
      <c r="W49" s="17">
        <v>0</v>
      </c>
      <c r="X49" s="17">
        <v>0</v>
      </c>
      <c r="Y49" s="17">
        <v>0</v>
      </c>
      <c r="Z49" s="17">
        <v>0</v>
      </c>
      <c r="AA49" s="17">
        <v>0</v>
      </c>
      <c r="AB49" s="17">
        <v>0</v>
      </c>
      <c r="AC49" s="17">
        <v>0</v>
      </c>
      <c r="AD49" s="17">
        <v>0</v>
      </c>
      <c r="AE49" s="17">
        <v>0</v>
      </c>
      <c r="AF49" s="17">
        <v>0</v>
      </c>
      <c r="AG49" s="17">
        <v>128167393.18847872</v>
      </c>
      <c r="AI49" s="86">
        <v>4577406.8995885262</v>
      </c>
      <c r="AJ49" s="86">
        <v>12</v>
      </c>
      <c r="AK49" s="86">
        <v>128167393.18847872</v>
      </c>
      <c r="AM49" s="99"/>
      <c r="AN49" s="99"/>
      <c r="AO49" s="99"/>
      <c r="AP49" s="99"/>
      <c r="AQ49" s="99"/>
      <c r="AR49" s="99"/>
      <c r="AS49" s="99"/>
      <c r="AT49" s="99"/>
      <c r="AU49" s="99"/>
      <c r="AV49" s="99"/>
      <c r="AW49" s="99"/>
      <c r="AX49" s="99"/>
      <c r="AY49" s="99"/>
      <c r="AZ49" s="99"/>
      <c r="BA49" s="99"/>
      <c r="BB49" s="99"/>
      <c r="BC49" s="99"/>
      <c r="BD49" s="99"/>
      <c r="BE49" s="99"/>
      <c r="BF49" s="99"/>
      <c r="BG49" s="99"/>
      <c r="BH49" s="99"/>
      <c r="BI49" s="99"/>
      <c r="BJ49" s="99"/>
      <c r="BK49" s="99"/>
      <c r="BL49" s="99"/>
      <c r="BM49" s="99"/>
      <c r="BN49" s="99"/>
      <c r="BO49" s="99"/>
      <c r="BP49" s="99"/>
      <c r="BQ49" s="99"/>
      <c r="BR49" s="99"/>
      <c r="BS49" s="99"/>
      <c r="BT49" s="99"/>
      <c r="BU49" s="99"/>
      <c r="BV49" s="99"/>
      <c r="BW49" s="99"/>
      <c r="BX49" s="99"/>
      <c r="BY49" s="99"/>
      <c r="BZ49" s="99"/>
      <c r="CA49" s="99"/>
      <c r="CB49" s="99"/>
      <c r="CC49" s="99"/>
    </row>
    <row r="50" spans="2:81" x14ac:dyDescent="0.2">
      <c r="B50" s="14" t="s">
        <v>37</v>
      </c>
      <c r="C50" s="14" t="s">
        <v>192</v>
      </c>
      <c r="D50" s="11" t="s">
        <v>229</v>
      </c>
      <c r="E50" s="19">
        <v>-35148626.050552614</v>
      </c>
      <c r="F50" s="17">
        <v>0</v>
      </c>
      <c r="G50" s="17">
        <v>0</v>
      </c>
      <c r="H50" s="17">
        <v>0</v>
      </c>
      <c r="I50" s="17">
        <v>-35908505.957529098</v>
      </c>
      <c r="J50" s="17">
        <v>-29742769.296805304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65651275.254334405</v>
      </c>
      <c r="AI50" s="86">
        <v>0</v>
      </c>
      <c r="AJ50" s="86">
        <v>12</v>
      </c>
      <c r="AK50" s="86">
        <v>65651275.254334405</v>
      </c>
      <c r="AM50" s="99"/>
      <c r="AN50" s="99"/>
      <c r="AO50" s="99"/>
      <c r="AP50" s="99"/>
      <c r="AQ50" s="99"/>
      <c r="AR50" s="99"/>
      <c r="AS50" s="99"/>
      <c r="AT50" s="99"/>
      <c r="AU50" s="99"/>
      <c r="AV50" s="99"/>
      <c r="AW50" s="99"/>
      <c r="AX50" s="99"/>
      <c r="AY50" s="99"/>
      <c r="AZ50" s="99"/>
      <c r="BA50" s="99"/>
      <c r="BB50" s="99"/>
      <c r="BC50" s="99"/>
      <c r="BD50" s="99"/>
      <c r="BE50" s="99"/>
      <c r="BF50" s="99"/>
      <c r="BG50" s="99"/>
      <c r="BH50" s="99"/>
      <c r="BI50" s="99"/>
      <c r="BJ50" s="99"/>
      <c r="BK50" s="99"/>
      <c r="BL50" s="99"/>
      <c r="BM50" s="99"/>
      <c r="BN50" s="99"/>
      <c r="BO50" s="99"/>
      <c r="BP50" s="99"/>
      <c r="BQ50" s="99"/>
      <c r="BR50" s="99"/>
      <c r="BS50" s="99"/>
      <c r="BT50" s="99"/>
      <c r="BU50" s="99"/>
      <c r="BV50" s="99"/>
      <c r="BW50" s="99"/>
      <c r="BX50" s="99"/>
      <c r="BY50" s="99"/>
      <c r="BZ50" s="99"/>
      <c r="CA50" s="99"/>
      <c r="CB50" s="99"/>
      <c r="CC50" s="99"/>
    </row>
    <row r="51" spans="2:81" x14ac:dyDescent="0.2">
      <c r="B51" s="14" t="s">
        <v>37</v>
      </c>
      <c r="C51" s="14" t="s">
        <v>194</v>
      </c>
      <c r="D51" s="11" t="s">
        <v>229</v>
      </c>
      <c r="E51" s="19">
        <v>-37518892.01092609</v>
      </c>
      <c r="F51" s="17">
        <v>0</v>
      </c>
      <c r="G51" s="17">
        <v>0</v>
      </c>
      <c r="H51" s="17">
        <v>0</v>
      </c>
      <c r="I51" s="17">
        <v>0</v>
      </c>
      <c r="J51" s="17">
        <v>-66479309.356641352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  <c r="S51" s="17">
        <v>0</v>
      </c>
      <c r="T51" s="17">
        <v>0</v>
      </c>
      <c r="U51" s="17">
        <v>0</v>
      </c>
      <c r="V51" s="17">
        <v>0</v>
      </c>
      <c r="W51" s="17">
        <v>0</v>
      </c>
      <c r="X51" s="17">
        <v>0</v>
      </c>
      <c r="Y51" s="17">
        <v>0</v>
      </c>
      <c r="Z51" s="17">
        <v>0</v>
      </c>
      <c r="AA51" s="17">
        <v>0</v>
      </c>
      <c r="AB51" s="17">
        <v>0</v>
      </c>
      <c r="AC51" s="17">
        <v>0</v>
      </c>
      <c r="AD51" s="17">
        <v>0</v>
      </c>
      <c r="AE51" s="17">
        <v>0</v>
      </c>
      <c r="AF51" s="17">
        <v>0</v>
      </c>
      <c r="AG51" s="17">
        <v>50524275.111047432</v>
      </c>
      <c r="AI51" s="86">
        <v>1329586.187132827</v>
      </c>
      <c r="AJ51" s="86">
        <v>12</v>
      </c>
      <c r="AK51" s="86">
        <v>50524275.111047432</v>
      </c>
      <c r="AM51" s="99"/>
      <c r="AN51" s="99"/>
      <c r="AO51" s="99"/>
      <c r="AP51" s="99"/>
      <c r="AQ51" s="99"/>
      <c r="AR51" s="99"/>
      <c r="AS51" s="99"/>
      <c r="AT51" s="99"/>
      <c r="AU51" s="99"/>
      <c r="AV51" s="99"/>
      <c r="AW51" s="99"/>
      <c r="AX51" s="99"/>
      <c r="AY51" s="99"/>
      <c r="AZ51" s="99"/>
      <c r="BA51" s="99"/>
      <c r="BB51" s="99"/>
      <c r="BC51" s="99"/>
      <c r="BD51" s="99"/>
      <c r="BE51" s="99"/>
      <c r="BF51" s="99"/>
      <c r="BG51" s="99"/>
      <c r="BH51" s="99"/>
      <c r="BI51" s="99"/>
      <c r="BJ51" s="99"/>
      <c r="BK51" s="99"/>
      <c r="BL51" s="99"/>
      <c r="BM51" s="99"/>
      <c r="BN51" s="99"/>
      <c r="BO51" s="99"/>
      <c r="BP51" s="99"/>
      <c r="BQ51" s="99"/>
      <c r="BR51" s="99"/>
      <c r="BS51" s="99"/>
      <c r="BT51" s="99"/>
      <c r="BU51" s="99"/>
      <c r="BV51" s="99"/>
      <c r="BW51" s="99"/>
      <c r="BX51" s="99"/>
      <c r="BY51" s="99"/>
      <c r="BZ51" s="99"/>
      <c r="CA51" s="99"/>
      <c r="CB51" s="99"/>
      <c r="CC51" s="99"/>
    </row>
    <row r="52" spans="2:81" x14ac:dyDescent="0.2">
      <c r="B52" s="14" t="s">
        <v>37</v>
      </c>
      <c r="C52" s="14" t="s">
        <v>195</v>
      </c>
      <c r="D52" s="11" t="s">
        <v>229</v>
      </c>
      <c r="E52" s="19">
        <v>-58885702.451377496</v>
      </c>
      <c r="F52" s="17">
        <v>-27772723.667466972</v>
      </c>
      <c r="G52" s="17">
        <v>-20716923.765086971</v>
      </c>
      <c r="H52" s="17">
        <v>-24365819.406723592</v>
      </c>
      <c r="I52" s="17">
        <v>-4619299.8748997161</v>
      </c>
      <c r="J52" s="17">
        <v>-3826134.4165753685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0</v>
      </c>
      <c r="T52" s="17">
        <v>0</v>
      </c>
      <c r="U52" s="17">
        <v>0</v>
      </c>
      <c r="V52" s="17">
        <v>0</v>
      </c>
      <c r="W52" s="17">
        <v>0</v>
      </c>
      <c r="X52" s="17">
        <v>0</v>
      </c>
      <c r="Y52" s="17">
        <v>0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0</v>
      </c>
      <c r="AG52" s="17">
        <v>45764265.986607805</v>
      </c>
      <c r="AI52" s="86">
        <v>1204322.7891212581</v>
      </c>
      <c r="AJ52" s="86">
        <v>12</v>
      </c>
      <c r="AK52" s="86">
        <v>45764265.986607805</v>
      </c>
      <c r="AM52" s="99"/>
      <c r="AN52" s="99"/>
      <c r="AO52" s="99"/>
      <c r="AP52" s="99"/>
      <c r="AQ52" s="99"/>
      <c r="AR52" s="99"/>
      <c r="AS52" s="99"/>
      <c r="AT52" s="99"/>
      <c r="AU52" s="99"/>
      <c r="AV52" s="99"/>
      <c r="AW52" s="99"/>
      <c r="AX52" s="99"/>
      <c r="AY52" s="99"/>
      <c r="AZ52" s="99"/>
      <c r="BA52" s="99"/>
      <c r="BB52" s="99"/>
      <c r="BC52" s="99"/>
      <c r="BD52" s="99"/>
      <c r="BE52" s="99"/>
      <c r="BF52" s="99"/>
      <c r="BG52" s="99"/>
      <c r="BH52" s="99"/>
      <c r="BI52" s="99"/>
      <c r="BJ52" s="99"/>
      <c r="BK52" s="99"/>
      <c r="BL52" s="99"/>
      <c r="BM52" s="99"/>
      <c r="BN52" s="99"/>
      <c r="BO52" s="99"/>
      <c r="BP52" s="99"/>
      <c r="BQ52" s="99"/>
      <c r="BR52" s="99"/>
      <c r="BS52" s="99"/>
      <c r="BT52" s="99"/>
      <c r="BU52" s="99"/>
      <c r="BV52" s="99"/>
      <c r="BW52" s="99"/>
      <c r="BX52" s="99"/>
      <c r="BY52" s="99"/>
      <c r="BZ52" s="99"/>
      <c r="CA52" s="99"/>
      <c r="CB52" s="99"/>
      <c r="CC52" s="99"/>
    </row>
    <row r="53" spans="2:81" x14ac:dyDescent="0.2">
      <c r="B53" s="14" t="s">
        <v>37</v>
      </c>
      <c r="C53" s="14" t="s">
        <v>196</v>
      </c>
      <c r="D53" s="11" t="s">
        <v>229</v>
      </c>
      <c r="E53" s="19">
        <v>-112879978.43273957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48">
        <v>0</v>
      </c>
      <c r="L53" s="148">
        <v>0</v>
      </c>
      <c r="M53" s="148">
        <v>0</v>
      </c>
      <c r="N53" s="148">
        <v>0</v>
      </c>
      <c r="O53" s="149">
        <v>0</v>
      </c>
      <c r="P53" s="149">
        <v>0</v>
      </c>
      <c r="Q53" s="17">
        <v>-2139470.9344014907</v>
      </c>
      <c r="R53" s="17">
        <v>-64259717.11427927</v>
      </c>
      <c r="S53" s="17">
        <v>-216698985.50113088</v>
      </c>
      <c r="T53" s="17">
        <v>-91191635.041781276</v>
      </c>
      <c r="U53" s="17">
        <v>-4412171.2863327395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265091385.91454792</v>
      </c>
      <c r="AI53" s="86">
        <v>9467549.4969481416</v>
      </c>
      <c r="AJ53" s="86">
        <v>12</v>
      </c>
      <c r="AK53" s="86">
        <v>265091385.91454792</v>
      </c>
      <c r="AM53" s="99"/>
      <c r="AN53" s="99"/>
      <c r="AO53" s="99"/>
      <c r="AP53" s="99"/>
      <c r="AQ53" s="99"/>
      <c r="AR53" s="99"/>
      <c r="AS53" s="99"/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99"/>
      <c r="BE53" s="99"/>
      <c r="BF53" s="99"/>
      <c r="BG53" s="99"/>
      <c r="BH53" s="99"/>
      <c r="BI53" s="99"/>
      <c r="BJ53" s="99"/>
      <c r="BK53" s="99"/>
      <c r="BL53" s="99"/>
      <c r="BM53" s="99"/>
      <c r="BN53" s="99"/>
      <c r="BO53" s="99"/>
      <c r="BP53" s="99"/>
      <c r="BQ53" s="99"/>
      <c r="BR53" s="99"/>
      <c r="BS53" s="99"/>
      <c r="BT53" s="99"/>
      <c r="BU53" s="99"/>
      <c r="BV53" s="99"/>
      <c r="BW53" s="99"/>
      <c r="BX53" s="99"/>
      <c r="BY53" s="99"/>
      <c r="BZ53" s="99"/>
      <c r="CA53" s="99"/>
      <c r="CB53" s="99"/>
      <c r="CC53" s="99"/>
    </row>
    <row r="54" spans="2:81" x14ac:dyDescent="0.2">
      <c r="B54" s="14" t="s">
        <v>37</v>
      </c>
      <c r="C54" s="14" t="s">
        <v>197</v>
      </c>
      <c r="D54" s="11" t="s">
        <v>229</v>
      </c>
      <c r="E54" s="19">
        <v>-220415860.78645259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48">
        <v>0</v>
      </c>
      <c r="L54" s="148">
        <v>0</v>
      </c>
      <c r="M54" s="148">
        <v>0</v>
      </c>
      <c r="N54" s="148">
        <v>0</v>
      </c>
      <c r="O54" s="149">
        <v>0</v>
      </c>
      <c r="P54" s="149">
        <v>0</v>
      </c>
      <c r="Q54" s="17">
        <v>-5230464.3155964492</v>
      </c>
      <c r="R54" s="17">
        <v>-157098725.62049329</v>
      </c>
      <c r="S54" s="17">
        <v>-391359910.73066056</v>
      </c>
      <c r="T54" s="17">
        <v>-207561085.1806232</v>
      </c>
      <c r="U54" s="17">
        <v>-10786640.798146004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586747988.25059485</v>
      </c>
      <c r="AI54" s="86">
        <v>15440736.53291039</v>
      </c>
      <c r="AJ54" s="86">
        <v>12</v>
      </c>
      <c r="AK54" s="86">
        <v>586747988.25059485</v>
      </c>
      <c r="AM54" s="99"/>
      <c r="AN54" s="99"/>
      <c r="AO54" s="99"/>
      <c r="AP54" s="99"/>
      <c r="AQ54" s="99"/>
      <c r="AR54" s="99"/>
      <c r="AS54" s="99"/>
      <c r="AT54" s="99"/>
      <c r="AU54" s="99"/>
      <c r="AV54" s="99"/>
      <c r="AW54" s="99"/>
      <c r="AX54" s="99"/>
      <c r="AY54" s="99"/>
      <c r="AZ54" s="99"/>
      <c r="BA54" s="99"/>
      <c r="BB54" s="99"/>
      <c r="BC54" s="99"/>
      <c r="BD54" s="99"/>
      <c r="BE54" s="99"/>
      <c r="BF54" s="99"/>
      <c r="BG54" s="99"/>
      <c r="BH54" s="99"/>
      <c r="BI54" s="99"/>
      <c r="BJ54" s="99"/>
      <c r="BK54" s="99"/>
      <c r="BL54" s="99"/>
      <c r="BM54" s="99"/>
      <c r="BN54" s="99"/>
      <c r="BO54" s="99"/>
      <c r="BP54" s="99"/>
      <c r="BQ54" s="99"/>
      <c r="BR54" s="99"/>
      <c r="BS54" s="99"/>
      <c r="BT54" s="99"/>
      <c r="BU54" s="99"/>
      <c r="BV54" s="99"/>
      <c r="BW54" s="99"/>
      <c r="BX54" s="99"/>
      <c r="BY54" s="99"/>
      <c r="BZ54" s="99"/>
      <c r="CA54" s="99"/>
      <c r="CB54" s="99"/>
      <c r="CC54" s="99"/>
    </row>
    <row r="55" spans="2:81" x14ac:dyDescent="0.2">
      <c r="B55" s="14" t="s">
        <v>37</v>
      </c>
      <c r="C55" s="14" t="s">
        <v>198</v>
      </c>
      <c r="D55" s="11" t="s">
        <v>229</v>
      </c>
      <c r="E55" s="19">
        <v>-48780790.961737446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48">
        <v>0</v>
      </c>
      <c r="L55" s="148">
        <v>0</v>
      </c>
      <c r="M55" s="148">
        <v>0</v>
      </c>
      <c r="N55" s="148">
        <v>0</v>
      </c>
      <c r="O55" s="149">
        <v>0</v>
      </c>
      <c r="P55" s="149">
        <v>0</v>
      </c>
      <c r="Q55" s="17">
        <v>-924566.83522436186</v>
      </c>
      <c r="R55" s="17">
        <v>-27769670.683272149</v>
      </c>
      <c r="S55" s="17">
        <v>-93645906.564820156</v>
      </c>
      <c r="T55" s="17">
        <v>-39408229.414951563</v>
      </c>
      <c r="U55" s="17">
        <v>-1906708.4189267778</v>
      </c>
      <c r="V55" s="17">
        <v>0</v>
      </c>
      <c r="W55" s="17">
        <v>0</v>
      </c>
      <c r="X55" s="17">
        <v>0</v>
      </c>
      <c r="Y55" s="17">
        <v>0</v>
      </c>
      <c r="Z55" s="17">
        <v>0</v>
      </c>
      <c r="AA55" s="17">
        <v>0</v>
      </c>
      <c r="AB55" s="17">
        <v>0</v>
      </c>
      <c r="AC55" s="17">
        <v>0</v>
      </c>
      <c r="AD55" s="17">
        <v>0</v>
      </c>
      <c r="AE55" s="17">
        <v>0</v>
      </c>
      <c r="AF55" s="17">
        <v>0</v>
      </c>
      <c r="AG55" s="17">
        <v>114558557.34203652</v>
      </c>
      <c r="AI55" s="86">
        <v>4091377.0479298756</v>
      </c>
      <c r="AJ55" s="86">
        <v>12</v>
      </c>
      <c r="AK55" s="86">
        <v>114558557.34203652</v>
      </c>
      <c r="AM55" s="99"/>
      <c r="AN55" s="99"/>
      <c r="AO55" s="99"/>
      <c r="AP55" s="99"/>
      <c r="AQ55" s="99"/>
      <c r="AR55" s="99"/>
      <c r="AS55" s="99"/>
      <c r="AT55" s="99"/>
      <c r="AU55" s="99"/>
      <c r="AV55" s="99"/>
      <c r="AW55" s="99"/>
      <c r="AX55" s="99"/>
      <c r="AY55" s="99"/>
      <c r="AZ55" s="99"/>
      <c r="BA55" s="99"/>
      <c r="BB55" s="99"/>
      <c r="BC55" s="99"/>
      <c r="BD55" s="99"/>
      <c r="BE55" s="99"/>
      <c r="BF55" s="99"/>
      <c r="BG55" s="99"/>
      <c r="BH55" s="99"/>
      <c r="BI55" s="99"/>
      <c r="BJ55" s="99"/>
      <c r="BK55" s="99"/>
      <c r="BL55" s="99"/>
      <c r="BM55" s="99"/>
      <c r="BN55" s="99"/>
      <c r="BO55" s="99"/>
      <c r="BP55" s="99"/>
      <c r="BQ55" s="99"/>
      <c r="BR55" s="99"/>
      <c r="BS55" s="99"/>
      <c r="BT55" s="99"/>
      <c r="BU55" s="99"/>
      <c r="BV55" s="99"/>
      <c r="BW55" s="99"/>
      <c r="BX55" s="99"/>
      <c r="BY55" s="99"/>
      <c r="BZ55" s="99"/>
      <c r="CA55" s="99"/>
      <c r="CB55" s="99"/>
      <c r="CC55" s="99"/>
    </row>
    <row r="56" spans="2:81" x14ac:dyDescent="0.2">
      <c r="B56" s="14" t="s">
        <v>37</v>
      </c>
      <c r="C56" s="14" t="s">
        <v>199</v>
      </c>
      <c r="D56" s="11" t="s">
        <v>229</v>
      </c>
      <c r="E56" s="19">
        <v>-28408639.710262112</v>
      </c>
      <c r="F56" s="17">
        <v>0</v>
      </c>
      <c r="G56" s="17">
        <v>0</v>
      </c>
      <c r="H56" s="17">
        <v>0</v>
      </c>
      <c r="I56" s="17">
        <v>-29022807.51498127</v>
      </c>
      <c r="J56" s="17">
        <v>-24039392.485018726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0</v>
      </c>
      <c r="T56" s="17">
        <v>0</v>
      </c>
      <c r="U56" s="17">
        <v>0</v>
      </c>
      <c r="V56" s="17">
        <v>0</v>
      </c>
      <c r="W56" s="17">
        <v>0</v>
      </c>
      <c r="X56" s="17">
        <v>0</v>
      </c>
      <c r="Y56" s="17">
        <v>0</v>
      </c>
      <c r="Z56" s="17">
        <v>0</v>
      </c>
      <c r="AA56" s="17">
        <v>0</v>
      </c>
      <c r="AB56" s="17">
        <v>0</v>
      </c>
      <c r="AC56" s="17">
        <v>0</v>
      </c>
      <c r="AD56" s="17">
        <v>0</v>
      </c>
      <c r="AE56" s="17">
        <v>0</v>
      </c>
      <c r="AF56" s="17">
        <v>0</v>
      </c>
      <c r="AG56" s="17">
        <v>53062200</v>
      </c>
      <c r="AI56" s="86">
        <v>0</v>
      </c>
      <c r="AJ56" s="86">
        <v>12</v>
      </c>
      <c r="AK56" s="86">
        <v>53062200</v>
      </c>
      <c r="AM56" s="99"/>
      <c r="AN56" s="99"/>
      <c r="AO56" s="99"/>
      <c r="AP56" s="99"/>
      <c r="AQ56" s="99"/>
      <c r="AR56" s="99"/>
      <c r="AS56" s="99"/>
      <c r="AT56" s="99"/>
      <c r="AU56" s="99"/>
      <c r="AV56" s="99"/>
      <c r="AW56" s="99"/>
      <c r="AX56" s="99"/>
      <c r="AY56" s="99"/>
      <c r="AZ56" s="99"/>
      <c r="BA56" s="99"/>
      <c r="BB56" s="99"/>
      <c r="BC56" s="99"/>
      <c r="BD56" s="99"/>
      <c r="BE56" s="99"/>
      <c r="BF56" s="99"/>
      <c r="BG56" s="99"/>
      <c r="BH56" s="99"/>
      <c r="BI56" s="99"/>
      <c r="BJ56" s="99"/>
      <c r="BK56" s="99"/>
      <c r="BL56" s="99"/>
      <c r="BM56" s="99"/>
      <c r="BN56" s="99"/>
      <c r="BO56" s="99"/>
      <c r="BP56" s="99"/>
      <c r="BQ56" s="99"/>
      <c r="BR56" s="99"/>
      <c r="BS56" s="99"/>
      <c r="BT56" s="99"/>
      <c r="BU56" s="99"/>
      <c r="BV56" s="99"/>
      <c r="BW56" s="99"/>
      <c r="BX56" s="99"/>
      <c r="BY56" s="99"/>
      <c r="BZ56" s="99"/>
      <c r="CA56" s="99"/>
      <c r="CB56" s="99"/>
      <c r="CC56" s="99"/>
    </row>
    <row r="57" spans="2:81" x14ac:dyDescent="0.2">
      <c r="B57" s="14" t="s">
        <v>37</v>
      </c>
      <c r="C57" s="14" t="s">
        <v>200</v>
      </c>
      <c r="D57" s="11" t="s">
        <v>229</v>
      </c>
      <c r="E57" s="19">
        <v>-6842839.0782846278</v>
      </c>
      <c r="F57" s="17">
        <v>0</v>
      </c>
      <c r="G57" s="17">
        <v>0</v>
      </c>
      <c r="H57" s="17">
        <v>0</v>
      </c>
      <c r="I57" s="17">
        <v>0</v>
      </c>
      <c r="J57" s="17">
        <v>-7567201.8140589576</v>
      </c>
      <c r="K57" s="17">
        <v>-4884798.1859410433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0</v>
      </c>
      <c r="S57" s="17">
        <v>0</v>
      </c>
      <c r="T57" s="17">
        <v>0</v>
      </c>
      <c r="U57" s="17">
        <v>0</v>
      </c>
      <c r="V57" s="17">
        <v>0</v>
      </c>
      <c r="W57" s="17">
        <v>0</v>
      </c>
      <c r="X57" s="17">
        <v>0</v>
      </c>
      <c r="Y57" s="17">
        <v>0</v>
      </c>
      <c r="Z57" s="17">
        <v>0</v>
      </c>
      <c r="AA57" s="17">
        <v>0</v>
      </c>
      <c r="AB57" s="17">
        <v>0</v>
      </c>
      <c r="AC57" s="17">
        <v>0</v>
      </c>
      <c r="AD57" s="17">
        <v>0</v>
      </c>
      <c r="AE57" s="17">
        <v>0</v>
      </c>
      <c r="AF57" s="17">
        <v>0</v>
      </c>
      <c r="AG57" s="17">
        <v>9463520</v>
      </c>
      <c r="AI57" s="86">
        <v>249040</v>
      </c>
      <c r="AJ57" s="86">
        <v>12</v>
      </c>
      <c r="AK57" s="86">
        <v>9463520</v>
      </c>
      <c r="AM57" s="99"/>
      <c r="AN57" s="99"/>
      <c r="AO57" s="99"/>
      <c r="AP57" s="99"/>
      <c r="AQ57" s="99"/>
      <c r="AR57" s="99"/>
      <c r="AS57" s="99"/>
      <c r="AT57" s="99"/>
      <c r="AU57" s="99"/>
      <c r="AV57" s="99"/>
      <c r="AW57" s="99"/>
      <c r="AX57" s="99"/>
      <c r="AY57" s="99"/>
      <c r="AZ57" s="99"/>
      <c r="BA57" s="99"/>
      <c r="BB57" s="99"/>
      <c r="BC57" s="99"/>
      <c r="BD57" s="99"/>
      <c r="BE57" s="99"/>
      <c r="BF57" s="99"/>
      <c r="BG57" s="99"/>
      <c r="BH57" s="99"/>
      <c r="BI57" s="99"/>
      <c r="BJ57" s="99"/>
      <c r="BK57" s="99"/>
      <c r="BL57" s="99"/>
      <c r="BM57" s="99"/>
      <c r="BN57" s="99"/>
      <c r="BO57" s="99"/>
      <c r="BP57" s="99"/>
      <c r="BQ57" s="99"/>
      <c r="BR57" s="99"/>
      <c r="BS57" s="99"/>
      <c r="BT57" s="99"/>
      <c r="BU57" s="99"/>
      <c r="BV57" s="99"/>
      <c r="BW57" s="99"/>
      <c r="BX57" s="99"/>
      <c r="BY57" s="99"/>
      <c r="BZ57" s="99"/>
      <c r="CA57" s="99"/>
      <c r="CB57" s="99"/>
      <c r="CC57" s="99"/>
    </row>
    <row r="58" spans="2:81" x14ac:dyDescent="0.2">
      <c r="B58" s="14" t="s">
        <v>37</v>
      </c>
      <c r="C58" s="14" t="s">
        <v>201</v>
      </c>
      <c r="D58" s="11" t="s">
        <v>229</v>
      </c>
      <c r="E58" s="19">
        <v>-22923971.655596141</v>
      </c>
      <c r="F58" s="17">
        <v>-367600.00000000006</v>
      </c>
      <c r="G58" s="17">
        <v>-367600.00000000006</v>
      </c>
      <c r="H58" s="17">
        <v>-6249200.0000000019</v>
      </c>
      <c r="I58" s="17">
        <v>-20953200.000000004</v>
      </c>
      <c r="J58" s="17">
        <v>-8822400.0000000019</v>
      </c>
      <c r="K58" s="17">
        <v>-367600.00000000006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>
        <v>0</v>
      </c>
      <c r="S58" s="17">
        <v>0</v>
      </c>
      <c r="T58" s="17">
        <v>0</v>
      </c>
      <c r="U58" s="17">
        <v>0</v>
      </c>
      <c r="V58" s="17">
        <v>0</v>
      </c>
      <c r="W58" s="17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7">
        <v>0</v>
      </c>
      <c r="AD58" s="17">
        <v>0</v>
      </c>
      <c r="AE58" s="17">
        <v>0</v>
      </c>
      <c r="AF58" s="17">
        <v>0</v>
      </c>
      <c r="AG58" s="17">
        <v>25732000.000000004</v>
      </c>
      <c r="AI58" s="86">
        <v>919000.00000000023</v>
      </c>
      <c r="AJ58" s="86">
        <v>12</v>
      </c>
      <c r="AK58" s="86">
        <v>25732000.000000004</v>
      </c>
      <c r="AM58" s="99"/>
      <c r="AN58" s="99"/>
      <c r="AO58" s="99"/>
      <c r="AP58" s="99"/>
      <c r="AQ58" s="99"/>
      <c r="AR58" s="99"/>
      <c r="AS58" s="99"/>
      <c r="AT58" s="99"/>
      <c r="AU58" s="99"/>
      <c r="AV58" s="99"/>
      <c r="AW58" s="99"/>
      <c r="AX58" s="99"/>
      <c r="AY58" s="99"/>
      <c r="AZ58" s="99"/>
      <c r="BA58" s="99"/>
      <c r="BB58" s="99"/>
      <c r="BC58" s="99"/>
      <c r="BD58" s="99"/>
      <c r="BE58" s="99"/>
      <c r="BF58" s="99"/>
      <c r="BG58" s="99"/>
      <c r="BH58" s="99"/>
      <c r="BI58" s="99"/>
      <c r="BJ58" s="99"/>
      <c r="BK58" s="99"/>
      <c r="BL58" s="99"/>
      <c r="BM58" s="99"/>
      <c r="BN58" s="99"/>
      <c r="BO58" s="99"/>
      <c r="BP58" s="99"/>
      <c r="BQ58" s="99"/>
      <c r="BR58" s="99"/>
      <c r="BS58" s="99"/>
      <c r="BT58" s="99"/>
      <c r="BU58" s="99"/>
      <c r="BV58" s="99"/>
      <c r="BW58" s="99"/>
      <c r="BX58" s="99"/>
      <c r="BY58" s="99"/>
      <c r="BZ58" s="99"/>
      <c r="CA58" s="99"/>
      <c r="CB58" s="99"/>
      <c r="CC58" s="99"/>
    </row>
    <row r="59" spans="2:81" x14ac:dyDescent="0.2">
      <c r="B59" s="14" t="s">
        <v>37</v>
      </c>
      <c r="C59" s="14" t="s">
        <v>202</v>
      </c>
      <c r="D59" s="11" t="s">
        <v>229</v>
      </c>
      <c r="E59" s="19">
        <v>-160137045.81023279</v>
      </c>
      <c r="F59" s="17">
        <v>-2621000.0000000005</v>
      </c>
      <c r="G59" s="17">
        <v>-2621000.0000000005</v>
      </c>
      <c r="H59" s="17">
        <v>-52420000.000000007</v>
      </c>
      <c r="I59" s="17">
        <v>-133671000.00000001</v>
      </c>
      <c r="J59" s="17">
        <v>-70767000.000000015</v>
      </c>
      <c r="K59" s="17">
        <v>-2621000.0000000005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>
        <v>0</v>
      </c>
      <c r="S59" s="17">
        <v>0</v>
      </c>
      <c r="T59" s="17">
        <v>0</v>
      </c>
      <c r="U59" s="17">
        <v>0</v>
      </c>
      <c r="V59" s="17">
        <v>0</v>
      </c>
      <c r="W59" s="17">
        <v>0</v>
      </c>
      <c r="X59" s="17">
        <v>0</v>
      </c>
      <c r="Y59" s="17">
        <v>0</v>
      </c>
      <c r="Z59" s="17">
        <v>0</v>
      </c>
      <c r="AA59" s="17">
        <v>0</v>
      </c>
      <c r="AB59" s="17">
        <v>0</v>
      </c>
      <c r="AC59" s="17">
        <v>0</v>
      </c>
      <c r="AD59" s="17">
        <v>0</v>
      </c>
      <c r="AE59" s="17">
        <v>0</v>
      </c>
      <c r="AF59" s="17">
        <v>0</v>
      </c>
      <c r="AG59" s="17">
        <v>199196000.00000006</v>
      </c>
      <c r="AI59" s="86">
        <v>5242000.0000000009</v>
      </c>
      <c r="AJ59" s="86">
        <v>12</v>
      </c>
      <c r="AK59" s="86">
        <v>199196000.00000006</v>
      </c>
      <c r="AM59" s="99"/>
      <c r="AN59" s="99"/>
      <c r="AO59" s="99"/>
      <c r="AP59" s="99"/>
      <c r="AQ59" s="99"/>
      <c r="AR59" s="99"/>
      <c r="AS59" s="99"/>
      <c r="AT59" s="99"/>
      <c r="AU59" s="99"/>
      <c r="AV59" s="99"/>
      <c r="AW59" s="99"/>
      <c r="AX59" s="99"/>
      <c r="AY59" s="99"/>
      <c r="AZ59" s="99"/>
      <c r="BA59" s="99"/>
      <c r="BB59" s="99"/>
      <c r="BC59" s="99"/>
      <c r="BD59" s="99"/>
      <c r="BE59" s="99"/>
      <c r="BF59" s="99"/>
      <c r="BG59" s="99"/>
      <c r="BH59" s="99"/>
      <c r="BI59" s="99"/>
      <c r="BJ59" s="99"/>
      <c r="BK59" s="99"/>
      <c r="BL59" s="99"/>
      <c r="BM59" s="99"/>
      <c r="BN59" s="99"/>
      <c r="BO59" s="99"/>
      <c r="BP59" s="99"/>
      <c r="BQ59" s="99"/>
      <c r="BR59" s="99"/>
      <c r="BS59" s="99"/>
      <c r="BT59" s="99"/>
      <c r="BU59" s="99"/>
      <c r="BV59" s="99"/>
      <c r="BW59" s="99"/>
      <c r="BX59" s="99"/>
      <c r="BY59" s="99"/>
      <c r="BZ59" s="99"/>
      <c r="CA59" s="99"/>
      <c r="CB59" s="99"/>
      <c r="CC59" s="99"/>
    </row>
    <row r="60" spans="2:81" x14ac:dyDescent="0.2">
      <c r="B60" s="14" t="s">
        <v>37</v>
      </c>
      <c r="C60" s="14" t="s">
        <v>203</v>
      </c>
      <c r="D60" s="11" t="s">
        <v>229</v>
      </c>
      <c r="E60" s="19">
        <v>0</v>
      </c>
      <c r="F60" s="17"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0</v>
      </c>
      <c r="S60" s="17">
        <v>0</v>
      </c>
      <c r="T60" s="17">
        <v>0</v>
      </c>
      <c r="U60" s="17">
        <v>0</v>
      </c>
      <c r="V60" s="17">
        <v>0</v>
      </c>
      <c r="W60" s="17">
        <v>0</v>
      </c>
      <c r="X60" s="17">
        <v>0</v>
      </c>
      <c r="Y60" s="17">
        <v>0</v>
      </c>
      <c r="Z60" s="17">
        <v>0</v>
      </c>
      <c r="AA60" s="17">
        <v>0</v>
      </c>
      <c r="AB60" s="17">
        <v>0</v>
      </c>
      <c r="AC60" s="17">
        <v>0</v>
      </c>
      <c r="AD60" s="17">
        <v>0</v>
      </c>
      <c r="AE60" s="17">
        <v>0</v>
      </c>
      <c r="AF60" s="17">
        <v>0</v>
      </c>
      <c r="AG60" s="17">
        <v>0</v>
      </c>
      <c r="AI60" s="86">
        <v>0</v>
      </c>
      <c r="AJ60" s="86">
        <v>12</v>
      </c>
      <c r="AK60" s="86">
        <v>0</v>
      </c>
      <c r="AM60" s="99"/>
      <c r="AN60" s="99"/>
      <c r="AO60" s="99"/>
      <c r="AP60" s="99"/>
      <c r="AQ60" s="99"/>
      <c r="AR60" s="99"/>
      <c r="AS60" s="99"/>
      <c r="AT60" s="99"/>
      <c r="AU60" s="99"/>
      <c r="AV60" s="99"/>
      <c r="AW60" s="99"/>
      <c r="AX60" s="99"/>
      <c r="AY60" s="99"/>
      <c r="AZ60" s="99"/>
      <c r="BA60" s="99"/>
      <c r="BB60" s="99"/>
      <c r="BC60" s="99"/>
      <c r="BD60" s="99"/>
      <c r="BE60" s="99"/>
      <c r="BF60" s="99"/>
      <c r="BG60" s="99"/>
      <c r="BH60" s="99"/>
      <c r="BI60" s="99"/>
      <c r="BJ60" s="99"/>
      <c r="BK60" s="99"/>
      <c r="BL60" s="99"/>
      <c r="BM60" s="99"/>
      <c r="BN60" s="99"/>
      <c r="BO60" s="99"/>
      <c r="BP60" s="99"/>
      <c r="BQ60" s="99"/>
      <c r="BR60" s="99"/>
      <c r="BS60" s="99"/>
      <c r="BT60" s="99"/>
      <c r="BU60" s="99"/>
      <c r="BV60" s="99"/>
      <c r="BW60" s="99"/>
      <c r="BX60" s="99"/>
      <c r="BY60" s="99"/>
      <c r="BZ60" s="99"/>
      <c r="CA60" s="99"/>
      <c r="CB60" s="99"/>
      <c r="CC60" s="99"/>
    </row>
    <row r="61" spans="2:81" x14ac:dyDescent="0.2">
      <c r="B61" s="14" t="s">
        <v>37</v>
      </c>
      <c r="C61" s="14" t="s">
        <v>204</v>
      </c>
      <c r="D61" s="11" t="s">
        <v>229</v>
      </c>
      <c r="E61" s="19">
        <v>-17668660.67518577</v>
      </c>
      <c r="F61" s="17">
        <v>-8696636.0137386378</v>
      </c>
      <c r="G61" s="17">
        <v>-8696636.0137386378</v>
      </c>
      <c r="H61" s="17">
        <v>-7203363.9862613659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15900000.000000004</v>
      </c>
      <c r="AI61" s="86">
        <v>0</v>
      </c>
      <c r="AJ61" s="86">
        <v>12</v>
      </c>
      <c r="AK61" s="86">
        <v>15900000.000000004</v>
      </c>
      <c r="AM61" s="99"/>
      <c r="AN61" s="46"/>
      <c r="AO61" s="46"/>
      <c r="AP61" s="46"/>
    </row>
    <row r="62" spans="2:81" x14ac:dyDescent="0.2">
      <c r="B62" s="14" t="s">
        <v>37</v>
      </c>
      <c r="C62" s="14" t="s">
        <v>205</v>
      </c>
      <c r="D62" s="11" t="s">
        <v>229</v>
      </c>
      <c r="E62" s="19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I62" s="86">
        <v>0</v>
      </c>
      <c r="AJ62" s="86">
        <v>12</v>
      </c>
      <c r="AK62" s="86">
        <v>0</v>
      </c>
      <c r="AM62" s="99"/>
      <c r="AN62" s="46"/>
      <c r="AO62" s="46"/>
      <c r="AP62" s="46"/>
    </row>
    <row r="63" spans="2:81" x14ac:dyDescent="0.2">
      <c r="B63" s="14"/>
      <c r="C63" s="14"/>
      <c r="D63" s="11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I63" s="86"/>
      <c r="AJ63" s="86"/>
      <c r="AK63" s="86"/>
      <c r="AM63" s="99"/>
      <c r="AN63" s="46"/>
      <c r="AO63" s="46"/>
      <c r="AP63" s="46"/>
    </row>
    <row r="64" spans="2:81" x14ac:dyDescent="0.2">
      <c r="B64" s="14" t="s">
        <v>38</v>
      </c>
      <c r="C64" s="14" t="s">
        <v>187</v>
      </c>
      <c r="D64" s="11" t="s">
        <v>229</v>
      </c>
      <c r="E64" s="19">
        <v>-48413531.502943501</v>
      </c>
      <c r="F64" s="17">
        <v>-22833651.909097739</v>
      </c>
      <c r="G64" s="17">
        <v>-17032647.987400457</v>
      </c>
      <c r="H64" s="17">
        <v>-20032627.8932731</v>
      </c>
      <c r="I64" s="17">
        <v>-3797808.4782067318</v>
      </c>
      <c r="J64" s="17">
        <v>-3145698.724818978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37625597.400000006</v>
      </c>
      <c r="AI64" s="86">
        <v>990147.30000000016</v>
      </c>
      <c r="AJ64" s="86">
        <v>12</v>
      </c>
      <c r="AK64" s="86">
        <v>37625597.400000006</v>
      </c>
      <c r="AM64" s="99"/>
      <c r="AN64" s="46"/>
      <c r="AO64" s="46"/>
      <c r="AP64" s="46"/>
    </row>
    <row r="65" spans="2:42" x14ac:dyDescent="0.2">
      <c r="B65" s="14" t="s">
        <v>38</v>
      </c>
      <c r="C65" s="14" t="s">
        <v>188</v>
      </c>
      <c r="D65" s="11" t="s">
        <v>229</v>
      </c>
      <c r="E65" s="19">
        <v>-105603867.29036616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48">
        <v>0</v>
      </c>
      <c r="L65" s="148">
        <v>0</v>
      </c>
      <c r="M65" s="148">
        <v>0</v>
      </c>
      <c r="N65" s="148">
        <v>0</v>
      </c>
      <c r="O65" s="149">
        <v>0</v>
      </c>
      <c r="P65" s="149">
        <v>0</v>
      </c>
      <c r="Q65" s="17">
        <v>-2001563.1449004642</v>
      </c>
      <c r="R65" s="17">
        <v>-60117611.045579344</v>
      </c>
      <c r="S65" s="17">
        <v>-202730822.81331384</v>
      </c>
      <c r="T65" s="17">
        <v>-85313529.101017699</v>
      </c>
      <c r="U65" s="17">
        <v>-4127767.8951886264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248003905.80000001</v>
      </c>
      <c r="AI65" s="86">
        <v>8857282.3499999996</v>
      </c>
      <c r="AJ65" s="86">
        <v>12</v>
      </c>
      <c r="AK65" s="86">
        <v>248003905.80000001</v>
      </c>
      <c r="AM65" s="99"/>
      <c r="AN65" s="46"/>
      <c r="AO65" s="46"/>
      <c r="AP65" s="46"/>
    </row>
    <row r="66" spans="2:42" x14ac:dyDescent="0.2">
      <c r="B66" s="14" t="s">
        <v>38</v>
      </c>
      <c r="C66" s="14" t="s">
        <v>189</v>
      </c>
      <c r="D66" s="11" t="s">
        <v>229</v>
      </c>
      <c r="E66" s="19">
        <v>-237152394.57153875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48">
        <v>0</v>
      </c>
      <c r="L66" s="148">
        <v>0</v>
      </c>
      <c r="M66" s="148">
        <v>0</v>
      </c>
      <c r="N66" s="148">
        <v>0</v>
      </c>
      <c r="O66" s="149">
        <v>0</v>
      </c>
      <c r="P66" s="149">
        <v>0</v>
      </c>
      <c r="Q66" s="17">
        <v>-5627621.9539683955</v>
      </c>
      <c r="R66" s="17">
        <v>-169027486.64322531</v>
      </c>
      <c r="S66" s="17">
        <v>-421076503.46904743</v>
      </c>
      <c r="T66" s="17">
        <v>-223321535.00578454</v>
      </c>
      <c r="U66" s="17">
        <v>-11605687.927974217</v>
      </c>
      <c r="V66" s="17">
        <v>0</v>
      </c>
      <c r="W66" s="17">
        <v>0</v>
      </c>
      <c r="X66" s="17">
        <v>0</v>
      </c>
      <c r="Y66" s="17">
        <v>0</v>
      </c>
      <c r="Z66" s="17">
        <v>0</v>
      </c>
      <c r="AA66" s="17">
        <v>0</v>
      </c>
      <c r="AB66" s="17">
        <v>0</v>
      </c>
      <c r="AC66" s="17">
        <v>0</v>
      </c>
      <c r="AD66" s="17">
        <v>0</v>
      </c>
      <c r="AE66" s="17">
        <v>0</v>
      </c>
      <c r="AF66" s="17">
        <v>0</v>
      </c>
      <c r="AG66" s="17">
        <v>631300714.5999999</v>
      </c>
      <c r="AI66" s="86">
        <v>16613176.699999997</v>
      </c>
      <c r="AJ66" s="86">
        <v>12</v>
      </c>
      <c r="AK66" s="86">
        <v>631300714.5999999</v>
      </c>
      <c r="AM66" s="99"/>
      <c r="AN66" s="46"/>
      <c r="AO66" s="46"/>
      <c r="AP66" s="46"/>
    </row>
    <row r="67" spans="2:42" x14ac:dyDescent="0.2">
      <c r="B67" s="14" t="s">
        <v>38</v>
      </c>
      <c r="C67" s="14" t="s">
        <v>190</v>
      </c>
      <c r="D67" s="11" t="s">
        <v>229</v>
      </c>
      <c r="E67" s="19">
        <v>-116546982.07731596</v>
      </c>
      <c r="F67" s="17">
        <v>0</v>
      </c>
      <c r="G67" s="17">
        <v>0</v>
      </c>
      <c r="H67" s="17">
        <v>-163350000</v>
      </c>
      <c r="I67" s="17">
        <v>-18150000.000000004</v>
      </c>
      <c r="J67" s="17">
        <v>0</v>
      </c>
      <c r="K67" s="17">
        <v>0</v>
      </c>
      <c r="L67" s="17">
        <v>0</v>
      </c>
      <c r="M67" s="17">
        <v>0</v>
      </c>
      <c r="N67" s="17">
        <v>0</v>
      </c>
      <c r="O67" s="17">
        <v>0</v>
      </c>
      <c r="P67" s="17">
        <v>0</v>
      </c>
      <c r="Q67" s="17">
        <v>0</v>
      </c>
      <c r="R67" s="17">
        <v>0</v>
      </c>
      <c r="S67" s="17">
        <v>0</v>
      </c>
      <c r="T67" s="17">
        <v>0</v>
      </c>
      <c r="U67" s="17">
        <v>0</v>
      </c>
      <c r="V67" s="17">
        <v>0</v>
      </c>
      <c r="W67" s="17">
        <v>0</v>
      </c>
      <c r="X67" s="17">
        <v>0</v>
      </c>
      <c r="Y67" s="17">
        <v>0</v>
      </c>
      <c r="Z67" s="17">
        <v>0</v>
      </c>
      <c r="AA67" s="17">
        <v>0</v>
      </c>
      <c r="AB67" s="17">
        <v>0</v>
      </c>
      <c r="AC67" s="17">
        <v>0</v>
      </c>
      <c r="AD67" s="17">
        <v>0</v>
      </c>
      <c r="AE67" s="17">
        <v>0</v>
      </c>
      <c r="AF67" s="17">
        <v>0</v>
      </c>
      <c r="AG67" s="17">
        <v>137940000</v>
      </c>
      <c r="AI67" s="86">
        <v>3630000</v>
      </c>
      <c r="AJ67" s="86">
        <v>12</v>
      </c>
      <c r="AK67" s="86">
        <v>137940000</v>
      </c>
      <c r="AM67" s="99"/>
      <c r="AN67" s="46"/>
      <c r="AO67" s="46"/>
      <c r="AP67" s="46"/>
    </row>
    <row r="68" spans="2:42" x14ac:dyDescent="0.2">
      <c r="B68" s="14" t="s">
        <v>38</v>
      </c>
      <c r="C68" s="14" t="s">
        <v>191</v>
      </c>
      <c r="D68" s="11" t="s">
        <v>229</v>
      </c>
      <c r="E68" s="19">
        <v>-54575642.019767679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48">
        <v>0</v>
      </c>
      <c r="L68" s="148">
        <v>0</v>
      </c>
      <c r="M68" s="148">
        <v>0</v>
      </c>
      <c r="N68" s="148">
        <v>0</v>
      </c>
      <c r="O68" s="149">
        <v>0</v>
      </c>
      <c r="P68" s="149">
        <v>0</v>
      </c>
      <c r="Q68" s="17">
        <v>-1034399.5582632733</v>
      </c>
      <c r="R68" s="17">
        <v>-31068532.845354211</v>
      </c>
      <c r="S68" s="17">
        <v>-104770451.08405519</v>
      </c>
      <c r="T68" s="17">
        <v>-44089679.129439659</v>
      </c>
      <c r="U68" s="17">
        <v>-2133213.3828876866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128167393.19999999</v>
      </c>
      <c r="AI68" s="86">
        <v>4577406.9000000004</v>
      </c>
      <c r="AJ68" s="86">
        <v>12</v>
      </c>
      <c r="AK68" s="86">
        <v>128167393.19999999</v>
      </c>
      <c r="AM68" s="99"/>
      <c r="AN68" s="46"/>
      <c r="AO68" s="46"/>
      <c r="AP68" s="46"/>
    </row>
    <row r="69" spans="2:42" x14ac:dyDescent="0.2">
      <c r="B69" s="14" t="s">
        <v>38</v>
      </c>
      <c r="C69" s="14" t="s">
        <v>192</v>
      </c>
      <c r="D69" s="11" t="s">
        <v>229</v>
      </c>
      <c r="E69" s="19">
        <v>-38463983.907661192</v>
      </c>
      <c r="F69" s="17">
        <v>0</v>
      </c>
      <c r="G69" s="17">
        <v>0</v>
      </c>
      <c r="H69" s="17">
        <v>0</v>
      </c>
      <c r="I69" s="17">
        <v>-39295538.70219744</v>
      </c>
      <c r="J69" s="17">
        <v>-32548225.297802556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>
        <v>0</v>
      </c>
      <c r="S69" s="17">
        <v>0</v>
      </c>
      <c r="T69" s="17">
        <v>0</v>
      </c>
      <c r="U69" s="17">
        <v>0</v>
      </c>
      <c r="V69" s="17">
        <v>0</v>
      </c>
      <c r="W69" s="17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7">
        <v>0</v>
      </c>
      <c r="AD69" s="17">
        <v>0</v>
      </c>
      <c r="AE69" s="17">
        <v>0</v>
      </c>
      <c r="AF69" s="17">
        <v>0</v>
      </c>
      <c r="AG69" s="17">
        <v>71843764</v>
      </c>
      <c r="AI69" s="86">
        <v>0</v>
      </c>
      <c r="AJ69" s="86">
        <v>12</v>
      </c>
      <c r="AK69" s="86">
        <v>71843764</v>
      </c>
      <c r="AM69" s="99"/>
      <c r="AN69" s="46"/>
      <c r="AO69" s="46"/>
      <c r="AP69" s="46"/>
    </row>
    <row r="70" spans="2:42" x14ac:dyDescent="0.2">
      <c r="B70" s="14" t="s">
        <v>38</v>
      </c>
      <c r="C70" s="14" t="s">
        <v>194</v>
      </c>
      <c r="D70" s="11" t="s">
        <v>229</v>
      </c>
      <c r="E70" s="19">
        <v>-41327571.85283526</v>
      </c>
      <c r="F70" s="17">
        <v>0</v>
      </c>
      <c r="G70" s="17">
        <v>0</v>
      </c>
      <c r="H70" s="17">
        <v>0</v>
      </c>
      <c r="I70" s="17">
        <v>0</v>
      </c>
      <c r="J70" s="17">
        <v>-73227867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55653178.920000002</v>
      </c>
      <c r="AI70" s="86">
        <v>1464557.34</v>
      </c>
      <c r="AJ70" s="86">
        <v>12</v>
      </c>
      <c r="AK70" s="86">
        <v>55653178.920000002</v>
      </c>
      <c r="AM70" s="99"/>
      <c r="AN70" s="46"/>
      <c r="AO70" s="46"/>
      <c r="AP70" s="46"/>
    </row>
    <row r="71" spans="2:42" x14ac:dyDescent="0.2">
      <c r="B71" s="14" t="s">
        <v>38</v>
      </c>
      <c r="C71" s="14" t="s">
        <v>195</v>
      </c>
      <c r="D71" s="11" t="s">
        <v>229</v>
      </c>
      <c r="E71" s="19">
        <v>-58885702.451377496</v>
      </c>
      <c r="F71" s="17">
        <v>-27772723.667466972</v>
      </c>
      <c r="G71" s="17">
        <v>-20716923.765086971</v>
      </c>
      <c r="H71" s="17">
        <v>-24365819.406723592</v>
      </c>
      <c r="I71" s="17">
        <v>-4619299.8748997161</v>
      </c>
      <c r="J71" s="17">
        <v>-3826134.4165753685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45764265.986607805</v>
      </c>
      <c r="AI71" s="86">
        <v>1204322.7891212581</v>
      </c>
      <c r="AJ71" s="86">
        <v>12</v>
      </c>
      <c r="AK71" s="86">
        <v>45764265.986607805</v>
      </c>
      <c r="AM71" s="99"/>
      <c r="AN71" s="46"/>
      <c r="AO71" s="46"/>
      <c r="AP71" s="46"/>
    </row>
    <row r="72" spans="2:42" x14ac:dyDescent="0.2">
      <c r="B72" s="14" t="s">
        <v>38</v>
      </c>
      <c r="C72" s="14" t="s">
        <v>196</v>
      </c>
      <c r="D72" s="11" t="s">
        <v>229</v>
      </c>
      <c r="E72" s="19">
        <v>-112879978.43273957</v>
      </c>
      <c r="F72" s="17">
        <v>0</v>
      </c>
      <c r="G72" s="17">
        <v>0</v>
      </c>
      <c r="H72" s="17">
        <v>0</v>
      </c>
      <c r="I72" s="17">
        <v>0</v>
      </c>
      <c r="J72" s="17">
        <v>0</v>
      </c>
      <c r="K72" s="148">
        <v>0</v>
      </c>
      <c r="L72" s="148">
        <v>0</v>
      </c>
      <c r="M72" s="148">
        <v>0</v>
      </c>
      <c r="N72" s="148">
        <v>0</v>
      </c>
      <c r="O72" s="149">
        <v>0</v>
      </c>
      <c r="P72" s="149">
        <v>0</v>
      </c>
      <c r="Q72" s="17">
        <v>-2139470.9344014907</v>
      </c>
      <c r="R72" s="17">
        <v>-64259717.11427927</v>
      </c>
      <c r="S72" s="17">
        <v>-216698985.50113088</v>
      </c>
      <c r="T72" s="17">
        <v>-91191635.041781276</v>
      </c>
      <c r="U72" s="17">
        <v>-4412171.2863327395</v>
      </c>
      <c r="V72" s="17">
        <v>0</v>
      </c>
      <c r="W72" s="17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7">
        <v>0</v>
      </c>
      <c r="AD72" s="17">
        <v>0</v>
      </c>
      <c r="AE72" s="17">
        <v>0</v>
      </c>
      <c r="AF72" s="17">
        <v>0</v>
      </c>
      <c r="AG72" s="17">
        <v>265091385.91454792</v>
      </c>
      <c r="AI72" s="86">
        <v>9467549.4969481416</v>
      </c>
      <c r="AJ72" s="86">
        <v>12</v>
      </c>
      <c r="AK72" s="86">
        <v>265091385.91454792</v>
      </c>
      <c r="AM72" s="99"/>
      <c r="AN72" s="46"/>
      <c r="AO72" s="46"/>
      <c r="AP72" s="46"/>
    </row>
    <row r="73" spans="2:42" x14ac:dyDescent="0.2">
      <c r="B73" s="14" t="s">
        <v>38</v>
      </c>
      <c r="C73" s="14" t="s">
        <v>197</v>
      </c>
      <c r="D73" s="11" t="s">
        <v>229</v>
      </c>
      <c r="E73" s="19">
        <v>-220415860.78645259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48">
        <v>0</v>
      </c>
      <c r="L73" s="148">
        <v>0</v>
      </c>
      <c r="M73" s="148">
        <v>0</v>
      </c>
      <c r="N73" s="148">
        <v>0</v>
      </c>
      <c r="O73" s="149">
        <v>0</v>
      </c>
      <c r="P73" s="149">
        <v>0</v>
      </c>
      <c r="Q73" s="17">
        <v>-5230464.3155964492</v>
      </c>
      <c r="R73" s="17">
        <v>-157098725.62049329</v>
      </c>
      <c r="S73" s="17">
        <v>-391359910.73066056</v>
      </c>
      <c r="T73" s="17">
        <v>-207561085.1806232</v>
      </c>
      <c r="U73" s="17">
        <v>-10786640.798146004</v>
      </c>
      <c r="V73" s="17">
        <v>0</v>
      </c>
      <c r="W73" s="17">
        <v>0</v>
      </c>
      <c r="X73" s="17">
        <v>0</v>
      </c>
      <c r="Y73" s="17">
        <v>0</v>
      </c>
      <c r="Z73" s="17">
        <v>0</v>
      </c>
      <c r="AA73" s="17">
        <v>0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586747988.25059485</v>
      </c>
      <c r="AI73" s="86">
        <v>15440736.53291039</v>
      </c>
      <c r="AJ73" s="86">
        <v>12</v>
      </c>
      <c r="AK73" s="86">
        <v>586747988.25059485</v>
      </c>
      <c r="AM73" s="99"/>
      <c r="AN73" s="46"/>
      <c r="AO73" s="46"/>
      <c r="AP73" s="46"/>
    </row>
    <row r="74" spans="2:42" x14ac:dyDescent="0.2">
      <c r="B74" s="14" t="s">
        <v>38</v>
      </c>
      <c r="C74" s="14" t="s">
        <v>198</v>
      </c>
      <c r="D74" s="11" t="s">
        <v>229</v>
      </c>
      <c r="E74" s="19">
        <v>-48780790.961737446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48">
        <v>0</v>
      </c>
      <c r="L74" s="148">
        <v>0</v>
      </c>
      <c r="M74" s="148">
        <v>0</v>
      </c>
      <c r="N74" s="148">
        <v>0</v>
      </c>
      <c r="O74" s="149">
        <v>0</v>
      </c>
      <c r="P74" s="149">
        <v>0</v>
      </c>
      <c r="Q74" s="17">
        <v>-924566.83522436186</v>
      </c>
      <c r="R74" s="17">
        <v>-27769670.683272149</v>
      </c>
      <c r="S74" s="17">
        <v>-93645906.564820156</v>
      </c>
      <c r="T74" s="17">
        <v>-39408229.414951563</v>
      </c>
      <c r="U74" s="17">
        <v>-1906708.4189267778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114558557.34203652</v>
      </c>
      <c r="AI74" s="86">
        <v>4091377.0479298756</v>
      </c>
      <c r="AJ74" s="86">
        <v>12</v>
      </c>
      <c r="AK74" s="86">
        <v>114558557.34203652</v>
      </c>
      <c r="AM74" s="99"/>
      <c r="AN74" s="46"/>
      <c r="AO74" s="46"/>
      <c r="AP74" s="46"/>
    </row>
    <row r="75" spans="2:42" x14ac:dyDescent="0.2">
      <c r="B75" s="14" t="s">
        <v>38</v>
      </c>
      <c r="C75" s="14" t="s">
        <v>199</v>
      </c>
      <c r="D75" s="11" t="s">
        <v>229</v>
      </c>
      <c r="E75" s="19">
        <v>-28408639.710262112</v>
      </c>
      <c r="F75" s="17">
        <v>0</v>
      </c>
      <c r="G75" s="17">
        <v>0</v>
      </c>
      <c r="H75" s="17">
        <v>0</v>
      </c>
      <c r="I75" s="17">
        <v>-29022807.51498127</v>
      </c>
      <c r="J75" s="17">
        <v>-24039392.485018726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>
        <v>0</v>
      </c>
      <c r="S75" s="17">
        <v>0</v>
      </c>
      <c r="T75" s="17">
        <v>0</v>
      </c>
      <c r="U75" s="17">
        <v>0</v>
      </c>
      <c r="V75" s="17">
        <v>0</v>
      </c>
      <c r="W75" s="17">
        <v>0</v>
      </c>
      <c r="X75" s="17">
        <v>0</v>
      </c>
      <c r="Y75" s="17">
        <v>0</v>
      </c>
      <c r="Z75" s="17">
        <v>0</v>
      </c>
      <c r="AA75" s="17">
        <v>0</v>
      </c>
      <c r="AB75" s="17">
        <v>0</v>
      </c>
      <c r="AC75" s="17">
        <v>0</v>
      </c>
      <c r="AD75" s="17">
        <v>0</v>
      </c>
      <c r="AE75" s="17">
        <v>0</v>
      </c>
      <c r="AF75" s="17">
        <v>0</v>
      </c>
      <c r="AG75" s="17">
        <v>53062200</v>
      </c>
      <c r="AI75" s="86">
        <v>0</v>
      </c>
      <c r="AJ75" s="86">
        <v>12</v>
      </c>
      <c r="AK75" s="86">
        <v>53062200</v>
      </c>
      <c r="AM75" s="99"/>
      <c r="AN75" s="46"/>
      <c r="AO75" s="46"/>
      <c r="AP75" s="46"/>
    </row>
    <row r="76" spans="2:42" x14ac:dyDescent="0.2">
      <c r="B76" s="14" t="s">
        <v>38</v>
      </c>
      <c r="C76" s="14" t="s">
        <v>200</v>
      </c>
      <c r="D76" s="11" t="s">
        <v>229</v>
      </c>
      <c r="E76" s="19">
        <v>-6842839.0782846278</v>
      </c>
      <c r="F76" s="17">
        <v>0</v>
      </c>
      <c r="G76" s="17">
        <v>0</v>
      </c>
      <c r="H76" s="17">
        <v>0</v>
      </c>
      <c r="I76" s="17">
        <v>0</v>
      </c>
      <c r="J76" s="17">
        <v>-7567201.8140589576</v>
      </c>
      <c r="K76" s="17">
        <v>-4884798.1859410433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0</v>
      </c>
      <c r="R76" s="17">
        <v>0</v>
      </c>
      <c r="S76" s="17">
        <v>0</v>
      </c>
      <c r="T76" s="17">
        <v>0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9463520</v>
      </c>
      <c r="AI76" s="86">
        <v>249040</v>
      </c>
      <c r="AJ76" s="86">
        <v>12</v>
      </c>
      <c r="AK76" s="86">
        <v>9463520</v>
      </c>
      <c r="AM76" s="99"/>
      <c r="AN76" s="46"/>
      <c r="AO76" s="46"/>
      <c r="AP76" s="46"/>
    </row>
    <row r="77" spans="2:42" x14ac:dyDescent="0.2">
      <c r="B77" s="14" t="s">
        <v>38</v>
      </c>
      <c r="C77" s="14" t="s">
        <v>201</v>
      </c>
      <c r="D77" s="11" t="s">
        <v>229</v>
      </c>
      <c r="E77" s="19">
        <v>-22923971.655596141</v>
      </c>
      <c r="F77" s="17">
        <v>-367600.00000000006</v>
      </c>
      <c r="G77" s="17">
        <v>-367600.00000000006</v>
      </c>
      <c r="H77" s="17">
        <v>-6249200.0000000019</v>
      </c>
      <c r="I77" s="17">
        <v>-20953200.000000004</v>
      </c>
      <c r="J77" s="17">
        <v>-8822400.0000000019</v>
      </c>
      <c r="K77" s="17">
        <v>-367600.00000000006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0</v>
      </c>
      <c r="R77" s="17">
        <v>0</v>
      </c>
      <c r="S77" s="17">
        <v>0</v>
      </c>
      <c r="T77" s="17">
        <v>0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25732000.000000004</v>
      </c>
      <c r="AI77" s="86">
        <v>919000.00000000023</v>
      </c>
      <c r="AJ77" s="86">
        <v>12</v>
      </c>
      <c r="AK77" s="86">
        <v>25732000.000000004</v>
      </c>
      <c r="AM77" s="99"/>
      <c r="AN77" s="46"/>
      <c r="AO77" s="46"/>
      <c r="AP77" s="46"/>
    </row>
    <row r="78" spans="2:42" x14ac:dyDescent="0.2">
      <c r="B78" s="14" t="s">
        <v>38</v>
      </c>
      <c r="C78" s="14" t="s">
        <v>202</v>
      </c>
      <c r="D78" s="11" t="s">
        <v>229</v>
      </c>
      <c r="E78" s="19">
        <v>-160137045.81023279</v>
      </c>
      <c r="F78" s="17">
        <v>-2621000.0000000005</v>
      </c>
      <c r="G78" s="17">
        <v>-2621000.0000000005</v>
      </c>
      <c r="H78" s="17">
        <v>-52420000.000000007</v>
      </c>
      <c r="I78" s="17">
        <v>-133671000.00000001</v>
      </c>
      <c r="J78" s="17">
        <v>-70767000.000000015</v>
      </c>
      <c r="K78" s="17">
        <v>-2621000.0000000005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0</v>
      </c>
      <c r="R78" s="17">
        <v>0</v>
      </c>
      <c r="S78" s="17">
        <v>0</v>
      </c>
      <c r="T78" s="17">
        <v>0</v>
      </c>
      <c r="U78" s="17">
        <v>0</v>
      </c>
      <c r="V78" s="17">
        <v>0</v>
      </c>
      <c r="W78" s="17">
        <v>0</v>
      </c>
      <c r="X78" s="17">
        <v>0</v>
      </c>
      <c r="Y78" s="17">
        <v>0</v>
      </c>
      <c r="Z78" s="17">
        <v>0</v>
      </c>
      <c r="AA78" s="17">
        <v>0</v>
      </c>
      <c r="AB78" s="17">
        <v>0</v>
      </c>
      <c r="AC78" s="17">
        <v>0</v>
      </c>
      <c r="AD78" s="17">
        <v>0</v>
      </c>
      <c r="AE78" s="17">
        <v>0</v>
      </c>
      <c r="AF78" s="17">
        <v>0</v>
      </c>
      <c r="AG78" s="17">
        <v>199196000.00000006</v>
      </c>
      <c r="AI78" s="86">
        <v>5242000.0000000009</v>
      </c>
      <c r="AJ78" s="86">
        <v>12</v>
      </c>
      <c r="AK78" s="86">
        <v>199196000.00000006</v>
      </c>
      <c r="AM78" s="99"/>
      <c r="AN78" s="46"/>
      <c r="AO78" s="46"/>
      <c r="AP78" s="46"/>
    </row>
    <row r="79" spans="2:42" x14ac:dyDescent="0.2">
      <c r="B79" s="14" t="s">
        <v>38</v>
      </c>
      <c r="C79" s="14" t="s">
        <v>203</v>
      </c>
      <c r="D79" s="11" t="s">
        <v>229</v>
      </c>
      <c r="E79" s="19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0</v>
      </c>
      <c r="R79" s="17">
        <v>0</v>
      </c>
      <c r="S79" s="17">
        <v>0</v>
      </c>
      <c r="T79" s="17">
        <v>0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I79" s="86">
        <v>0</v>
      </c>
      <c r="AJ79" s="86">
        <v>12</v>
      </c>
      <c r="AK79" s="86">
        <v>0</v>
      </c>
      <c r="AM79" s="99"/>
      <c r="AN79" s="46"/>
      <c r="AO79" s="46"/>
      <c r="AP79" s="46"/>
    </row>
    <row r="80" spans="2:42" x14ac:dyDescent="0.2">
      <c r="B80" s="14" t="s">
        <v>38</v>
      </c>
      <c r="C80" s="14" t="s">
        <v>204</v>
      </c>
      <c r="D80" s="11" t="s">
        <v>229</v>
      </c>
      <c r="E80" s="19">
        <v>-17668660.67518577</v>
      </c>
      <c r="F80" s="17">
        <v>-8696636.0137386378</v>
      </c>
      <c r="G80" s="17">
        <v>-8696636.0137386378</v>
      </c>
      <c r="H80" s="17">
        <v>-7203363.9862613659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15900000.000000004</v>
      </c>
      <c r="AI80" s="86">
        <v>0</v>
      </c>
      <c r="AJ80" s="86">
        <v>12</v>
      </c>
      <c r="AK80" s="86">
        <v>15900000.000000004</v>
      </c>
      <c r="AM80" s="99"/>
      <c r="AN80" s="46"/>
      <c r="AO80" s="46"/>
      <c r="AP80" s="46"/>
    </row>
    <row r="81" spans="2:80" x14ac:dyDescent="0.2">
      <c r="B81" s="14" t="s">
        <v>38</v>
      </c>
      <c r="C81" s="14" t="s">
        <v>205</v>
      </c>
      <c r="D81" s="11" t="s">
        <v>229</v>
      </c>
      <c r="E81" s="19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  <c r="N81" s="17">
        <v>0</v>
      </c>
      <c r="O81" s="17">
        <v>0</v>
      </c>
      <c r="P81" s="17">
        <v>0</v>
      </c>
      <c r="Q81" s="17">
        <v>0</v>
      </c>
      <c r="R81" s="17">
        <v>0</v>
      </c>
      <c r="S81" s="17">
        <v>0</v>
      </c>
      <c r="T81" s="17">
        <v>0</v>
      </c>
      <c r="U81" s="17">
        <v>0</v>
      </c>
      <c r="V81" s="17">
        <v>0</v>
      </c>
      <c r="W81" s="17">
        <v>0</v>
      </c>
      <c r="X81" s="17">
        <v>0</v>
      </c>
      <c r="Y81" s="17">
        <v>0</v>
      </c>
      <c r="Z81" s="17">
        <v>0</v>
      </c>
      <c r="AA81" s="17">
        <v>0</v>
      </c>
      <c r="AB81" s="17">
        <v>0</v>
      </c>
      <c r="AC81" s="17">
        <v>0</v>
      </c>
      <c r="AD81" s="17">
        <v>0</v>
      </c>
      <c r="AE81" s="17">
        <v>0</v>
      </c>
      <c r="AF81" s="17">
        <v>0</v>
      </c>
      <c r="AG81" s="17">
        <v>0</v>
      </c>
      <c r="AI81" s="86">
        <v>0</v>
      </c>
      <c r="AJ81" s="86">
        <v>12</v>
      </c>
      <c r="AK81" s="86">
        <v>0</v>
      </c>
      <c r="AM81" s="99"/>
      <c r="AN81" s="46"/>
      <c r="AO81" s="46"/>
      <c r="AP81" s="46"/>
    </row>
    <row r="82" spans="2:80" x14ac:dyDescent="0.2">
      <c r="B82" s="14"/>
      <c r="C82" s="14"/>
      <c r="D82" s="11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I82" s="86"/>
      <c r="AJ82" s="86"/>
      <c r="AK82" s="86"/>
      <c r="AM82" s="99"/>
      <c r="AN82" s="46"/>
      <c r="AO82" s="46"/>
      <c r="AP82" s="46"/>
    </row>
    <row r="83" spans="2:80" collapsed="1" x14ac:dyDescent="0.2">
      <c r="D83" s="9"/>
      <c r="E83" s="99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</row>
    <row r="84" spans="2:80" ht="15.75" x14ac:dyDescent="0.25">
      <c r="B84" s="18" t="s">
        <v>130</v>
      </c>
      <c r="C84" s="25"/>
      <c r="D84" s="10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11"/>
      <c r="BK84" s="211"/>
      <c r="BL84" s="211"/>
      <c r="BM84" s="211"/>
      <c r="BN84" s="211"/>
      <c r="BO84" s="211"/>
      <c r="BP84" s="211"/>
      <c r="BQ84" s="211"/>
      <c r="BR84" s="211"/>
      <c r="BS84" s="211"/>
      <c r="BT84" s="211"/>
      <c r="BU84" s="211"/>
      <c r="BV84" s="211"/>
      <c r="BW84" s="211"/>
      <c r="BX84" s="211"/>
      <c r="BY84" s="211"/>
      <c r="BZ84" s="211"/>
      <c r="CA84" s="211"/>
      <c r="CB84" s="211"/>
    </row>
    <row r="85" spans="2:80" ht="15.75" x14ac:dyDescent="0.25">
      <c r="B85" s="5" t="s">
        <v>114</v>
      </c>
      <c r="C85" s="8"/>
      <c r="D85" s="6" t="s">
        <v>239</v>
      </c>
      <c r="E85" s="6" t="s">
        <v>241</v>
      </c>
      <c r="F85" s="5">
        <v>2023</v>
      </c>
      <c r="G85" s="5">
        <v>2024</v>
      </c>
      <c r="H85" s="5">
        <v>2025</v>
      </c>
      <c r="I85" s="5">
        <v>2026</v>
      </c>
      <c r="J85" s="5">
        <v>2027</v>
      </c>
      <c r="K85" s="5">
        <v>2028</v>
      </c>
      <c r="L85" s="5">
        <v>2029</v>
      </c>
      <c r="M85" s="5">
        <v>2030</v>
      </c>
      <c r="N85" s="5">
        <v>2031</v>
      </c>
      <c r="O85" s="5">
        <v>2032</v>
      </c>
      <c r="P85" s="5">
        <v>2033</v>
      </c>
      <c r="Q85" s="5">
        <v>2034</v>
      </c>
      <c r="R85" s="5">
        <v>2035</v>
      </c>
      <c r="S85" s="5">
        <v>2036</v>
      </c>
      <c r="T85" s="5">
        <v>2037</v>
      </c>
      <c r="U85" s="5">
        <v>2038</v>
      </c>
      <c r="V85" s="5">
        <v>2039</v>
      </c>
      <c r="W85" s="5">
        <v>2040</v>
      </c>
      <c r="X85" s="5">
        <v>2041</v>
      </c>
      <c r="Y85" s="5">
        <v>2042</v>
      </c>
      <c r="Z85" s="5">
        <v>2043</v>
      </c>
      <c r="AA85" s="5">
        <v>2044</v>
      </c>
      <c r="AB85" s="5">
        <v>2045</v>
      </c>
      <c r="AC85" s="5">
        <v>2046</v>
      </c>
      <c r="AD85" s="5">
        <v>2047</v>
      </c>
      <c r="AE85" s="5">
        <v>2048</v>
      </c>
      <c r="AF85" s="5">
        <v>2049</v>
      </c>
      <c r="AG85" s="5">
        <v>2050</v>
      </c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60"/>
      <c r="BQ85" s="60"/>
      <c r="BR85" s="60"/>
      <c r="BS85" s="60"/>
      <c r="BT85" s="60"/>
      <c r="BU85" s="60"/>
      <c r="BV85" s="60"/>
      <c r="BW85" s="60"/>
      <c r="BX85" s="60"/>
      <c r="BY85" s="60"/>
      <c r="BZ85" s="60"/>
      <c r="CA85" s="60"/>
      <c r="CB85" s="60"/>
    </row>
    <row r="86" spans="2:80" x14ac:dyDescent="0.2">
      <c r="B86" s="14" t="s">
        <v>37</v>
      </c>
      <c r="C86" s="52" t="s">
        <v>119</v>
      </c>
      <c r="D86" s="11" t="s">
        <v>229</v>
      </c>
      <c r="E86" s="19">
        <v>-1289039409.9343929</v>
      </c>
      <c r="F86" s="17">
        <v>-62291611.797213517</v>
      </c>
      <c r="G86" s="17">
        <v>-49434807.920569673</v>
      </c>
      <c r="H86" s="17">
        <v>-273621011.46778631</v>
      </c>
      <c r="I86" s="17">
        <v>-246122621.86003119</v>
      </c>
      <c r="J86" s="17">
        <v>-214389906.12242389</v>
      </c>
      <c r="K86" s="17">
        <v>-7873398.1859410442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-16415524.073635543</v>
      </c>
      <c r="R86" s="17">
        <v>-493045694.75235885</v>
      </c>
      <c r="S86" s="17">
        <v>-1389686322.3980501</v>
      </c>
      <c r="T86" s="17">
        <v>-669355119.39067185</v>
      </c>
      <c r="U86" s="17">
        <v>-33853277.837616466</v>
      </c>
      <c r="V86" s="17">
        <v>0</v>
      </c>
      <c r="W86" s="17">
        <v>0</v>
      </c>
      <c r="X86" s="17">
        <v>0</v>
      </c>
      <c r="Y86" s="17">
        <v>0</v>
      </c>
      <c r="Z86" s="17">
        <v>0</v>
      </c>
      <c r="AA86" s="17">
        <v>0</v>
      </c>
      <c r="AB86" s="17">
        <v>0</v>
      </c>
      <c r="AC86" s="17">
        <v>0</v>
      </c>
      <c r="AD86" s="17">
        <v>0</v>
      </c>
      <c r="AE86" s="17">
        <v>0</v>
      </c>
      <c r="AF86" s="17">
        <v>0</v>
      </c>
      <c r="AG86" s="17">
        <v>2553864969.4083037</v>
      </c>
      <c r="AN86" s="46"/>
      <c r="AO86" s="46"/>
      <c r="AQ86" s="139"/>
      <c r="AR86" s="139"/>
      <c r="AS86" s="139"/>
      <c r="AT86" s="139"/>
      <c r="AU86" s="139"/>
      <c r="AV86" s="139"/>
      <c r="AW86" s="139"/>
      <c r="AX86" s="139"/>
      <c r="AY86" s="139"/>
      <c r="AZ86" s="139"/>
      <c r="BA86" s="139"/>
      <c r="BB86" s="139"/>
      <c r="BC86" s="139"/>
      <c r="BD86" s="139"/>
      <c r="BE86" s="139"/>
      <c r="BF86" s="139"/>
      <c r="BG86" s="139"/>
      <c r="BH86" s="139"/>
      <c r="BI86" s="139"/>
      <c r="BJ86" s="139"/>
      <c r="BK86" s="139"/>
      <c r="BL86" s="139"/>
      <c r="BM86" s="139"/>
      <c r="BN86" s="139"/>
      <c r="BO86" s="139"/>
      <c r="BP86" s="139"/>
      <c r="BQ86" s="139"/>
      <c r="BR86" s="139"/>
      <c r="BS86" s="139"/>
      <c r="BT86" s="139"/>
      <c r="BU86" s="139"/>
      <c r="BV86" s="139"/>
      <c r="BW86" s="139"/>
      <c r="BX86" s="139"/>
      <c r="BY86" s="139"/>
      <c r="BZ86" s="139"/>
      <c r="CA86" s="139"/>
      <c r="CB86" s="139"/>
    </row>
    <row r="87" spans="2:80" x14ac:dyDescent="0.2">
      <c r="B87" s="14" t="s">
        <v>38</v>
      </c>
      <c r="C87" s="52" t="s">
        <v>120</v>
      </c>
      <c r="D87" s="11" t="s">
        <v>229</v>
      </c>
      <c r="E87" s="19">
        <v>-1319027462.784297</v>
      </c>
      <c r="F87" s="17">
        <v>-62291611.590303354</v>
      </c>
      <c r="G87" s="17">
        <v>-49434807.766226068</v>
      </c>
      <c r="H87" s="17">
        <v>-273621011.28625804</v>
      </c>
      <c r="I87" s="17">
        <v>-249509654.57028517</v>
      </c>
      <c r="J87" s="17">
        <v>-223943919.73827463</v>
      </c>
      <c r="K87" s="17">
        <v>-7873398.1859410442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-16958086.742354434</v>
      </c>
      <c r="R87" s="17">
        <v>-509341743.95220351</v>
      </c>
      <c r="S87" s="17">
        <v>-1430282580.163028</v>
      </c>
      <c r="T87" s="17">
        <v>-690885692.87359786</v>
      </c>
      <c r="U87" s="17">
        <v>-34972189.709456049</v>
      </c>
      <c r="V87" s="17">
        <v>0</v>
      </c>
      <c r="W87" s="17">
        <v>0</v>
      </c>
      <c r="X87" s="17">
        <v>0</v>
      </c>
      <c r="Y87" s="17">
        <v>0</v>
      </c>
      <c r="Z87" s="17">
        <v>0</v>
      </c>
      <c r="AA87" s="17">
        <v>0</v>
      </c>
      <c r="AB87" s="17">
        <v>0</v>
      </c>
      <c r="AC87" s="17">
        <v>0</v>
      </c>
      <c r="AD87" s="17">
        <v>0</v>
      </c>
      <c r="AE87" s="17">
        <v>0</v>
      </c>
      <c r="AF87" s="17">
        <v>0</v>
      </c>
      <c r="AG87" s="17">
        <v>2626050471.4137874</v>
      </c>
      <c r="AN87" s="46"/>
      <c r="AO87" s="46"/>
      <c r="AQ87" s="139"/>
      <c r="AR87" s="139"/>
      <c r="AS87" s="139"/>
      <c r="AT87" s="139"/>
      <c r="AU87" s="139"/>
      <c r="AV87" s="139"/>
      <c r="AW87" s="139"/>
      <c r="AX87" s="139"/>
      <c r="AY87" s="139"/>
      <c r="AZ87" s="139"/>
      <c r="BA87" s="139"/>
      <c r="BB87" s="139"/>
      <c r="BC87" s="139"/>
      <c r="BD87" s="139"/>
      <c r="BE87" s="139"/>
      <c r="BF87" s="139"/>
      <c r="BG87" s="139"/>
      <c r="BH87" s="139"/>
      <c r="BI87" s="139"/>
      <c r="BJ87" s="139"/>
      <c r="BK87" s="139"/>
      <c r="BL87" s="139"/>
      <c r="BM87" s="139"/>
      <c r="BN87" s="139"/>
      <c r="BO87" s="139"/>
      <c r="BP87" s="139"/>
      <c r="BQ87" s="139"/>
      <c r="BR87" s="139"/>
      <c r="BS87" s="139"/>
      <c r="BT87" s="139"/>
      <c r="BU87" s="139"/>
      <c r="BV87" s="139"/>
      <c r="BW87" s="139"/>
      <c r="BX87" s="139"/>
      <c r="BY87" s="139"/>
      <c r="BZ87" s="139"/>
      <c r="CA87" s="139"/>
      <c r="CB87" s="139"/>
    </row>
    <row r="88" spans="2:80" collapsed="1" x14ac:dyDescent="0.2">
      <c r="D88" s="9"/>
      <c r="E88" s="49"/>
    </row>
    <row r="89" spans="2:80" ht="15.75" x14ac:dyDescent="0.25">
      <c r="B89" s="18" t="s">
        <v>134</v>
      </c>
      <c r="C89" s="25"/>
      <c r="D89" s="10"/>
      <c r="E89" s="10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175"/>
      <c r="AI89" s="175"/>
      <c r="AJ89" s="175"/>
      <c r="AK89" s="175"/>
      <c r="AL89" s="175"/>
      <c r="AM89" s="175"/>
      <c r="AN89" s="175"/>
      <c r="AO89" s="175"/>
      <c r="AP89" s="175"/>
      <c r="AQ89" s="175"/>
      <c r="AR89" s="175"/>
      <c r="AS89" s="175"/>
      <c r="AT89" s="175"/>
      <c r="AU89" s="175"/>
      <c r="AV89" s="175"/>
      <c r="AW89" s="175"/>
      <c r="AX89" s="175"/>
      <c r="AY89" s="175"/>
      <c r="AZ89" s="175"/>
      <c r="BA89" s="175"/>
      <c r="BB89" s="175"/>
      <c r="BC89" s="175"/>
      <c r="BD89" s="175"/>
      <c r="BE89" s="175"/>
      <c r="BF89" s="175"/>
      <c r="BG89" s="175"/>
      <c r="BH89" s="175"/>
      <c r="BI89" s="175"/>
      <c r="BJ89" s="175"/>
      <c r="BK89" s="175"/>
      <c r="BL89" s="175"/>
      <c r="BM89" s="175"/>
      <c r="BN89" s="175"/>
      <c r="BO89" s="175"/>
      <c r="BP89" s="175"/>
      <c r="BQ89" s="175"/>
      <c r="BR89" s="175"/>
      <c r="BS89" s="175"/>
    </row>
    <row r="90" spans="2:80" ht="15.75" x14ac:dyDescent="0.25">
      <c r="B90" s="5" t="s">
        <v>114</v>
      </c>
      <c r="C90" s="8"/>
      <c r="D90" s="6" t="s">
        <v>239</v>
      </c>
      <c r="E90" s="6" t="s">
        <v>241</v>
      </c>
      <c r="F90" s="5">
        <v>2023</v>
      </c>
      <c r="G90" s="5">
        <v>2024</v>
      </c>
      <c r="H90" s="5">
        <v>2025</v>
      </c>
      <c r="I90" s="5">
        <v>2026</v>
      </c>
      <c r="J90" s="5">
        <v>2027</v>
      </c>
      <c r="K90" s="5">
        <v>2028</v>
      </c>
      <c r="L90" s="5">
        <v>2029</v>
      </c>
      <c r="M90" s="5">
        <v>2030</v>
      </c>
      <c r="N90" s="5">
        <v>2031</v>
      </c>
      <c r="O90" s="5">
        <v>2032</v>
      </c>
      <c r="P90" s="5">
        <v>2033</v>
      </c>
      <c r="Q90" s="5">
        <v>2034</v>
      </c>
      <c r="R90" s="5">
        <v>2035</v>
      </c>
      <c r="S90" s="5">
        <v>2036</v>
      </c>
      <c r="T90" s="5">
        <v>2037</v>
      </c>
      <c r="U90" s="5">
        <v>2038</v>
      </c>
      <c r="V90" s="5">
        <v>2039</v>
      </c>
      <c r="W90" s="5">
        <v>2040</v>
      </c>
      <c r="X90" s="5">
        <v>2041</v>
      </c>
      <c r="Y90" s="5">
        <v>2042</v>
      </c>
      <c r="Z90" s="5">
        <v>2043</v>
      </c>
      <c r="AA90" s="5">
        <v>2044</v>
      </c>
      <c r="AB90" s="5">
        <v>2045</v>
      </c>
      <c r="AC90" s="5">
        <v>2046</v>
      </c>
      <c r="AD90" s="5">
        <v>2047</v>
      </c>
      <c r="AE90" s="5">
        <v>2048</v>
      </c>
      <c r="AF90" s="5">
        <v>2049</v>
      </c>
      <c r="AG90" s="5">
        <v>2050</v>
      </c>
      <c r="AH90" s="5">
        <v>2051</v>
      </c>
      <c r="AI90" s="5">
        <v>2052</v>
      </c>
      <c r="AJ90" s="5">
        <v>2053</v>
      </c>
      <c r="AK90" s="5">
        <v>2054</v>
      </c>
      <c r="AL90" s="5">
        <v>2055</v>
      </c>
      <c r="AM90" s="5">
        <v>2056</v>
      </c>
      <c r="AN90" s="5">
        <v>2057</v>
      </c>
      <c r="AO90" s="5">
        <v>2058</v>
      </c>
      <c r="AP90" s="5">
        <v>2059</v>
      </c>
      <c r="AQ90" s="5">
        <v>2060</v>
      </c>
      <c r="AR90" s="5">
        <v>2061</v>
      </c>
      <c r="AS90" s="5">
        <v>2062</v>
      </c>
      <c r="AT90" s="5">
        <v>2063</v>
      </c>
      <c r="AU90" s="5">
        <v>2064</v>
      </c>
      <c r="AV90" s="5">
        <v>2065</v>
      </c>
      <c r="AW90" s="5">
        <v>2066</v>
      </c>
      <c r="AX90" s="5">
        <v>2067</v>
      </c>
      <c r="AY90" s="5">
        <v>2068</v>
      </c>
      <c r="AZ90" s="5">
        <v>2069</v>
      </c>
      <c r="BA90" s="5">
        <v>2070</v>
      </c>
      <c r="BB90" s="5">
        <v>2071</v>
      </c>
      <c r="BC90" s="5">
        <v>2072</v>
      </c>
      <c r="BD90" s="5">
        <v>2073</v>
      </c>
      <c r="BE90" s="5">
        <v>2074</v>
      </c>
      <c r="BF90" s="5">
        <v>2075</v>
      </c>
      <c r="BG90" s="5">
        <v>2076</v>
      </c>
      <c r="BH90" s="5">
        <v>2077</v>
      </c>
      <c r="BI90" s="5">
        <v>2078</v>
      </c>
      <c r="BJ90" s="5">
        <v>2079</v>
      </c>
      <c r="BK90" s="5">
        <v>2080</v>
      </c>
      <c r="BL90" s="5">
        <v>2081</v>
      </c>
      <c r="BM90" s="5">
        <v>2082</v>
      </c>
      <c r="BN90" s="5">
        <v>2083</v>
      </c>
      <c r="BO90" s="5">
        <v>2084</v>
      </c>
      <c r="BP90" s="5">
        <v>2085</v>
      </c>
      <c r="BQ90" s="5">
        <v>2086</v>
      </c>
      <c r="BR90" s="5">
        <v>2087</v>
      </c>
      <c r="BS90" s="5">
        <v>2088</v>
      </c>
      <c r="BT90" s="60"/>
      <c r="BU90" s="60"/>
      <c r="BV90" s="60"/>
      <c r="BW90" s="60"/>
      <c r="BX90" s="60"/>
      <c r="BY90" s="60"/>
      <c r="BZ90" s="60"/>
      <c r="CA90" s="60"/>
      <c r="CB90" s="60"/>
    </row>
    <row r="91" spans="2:80" x14ac:dyDescent="0.2">
      <c r="B91" s="14" t="s">
        <v>37</v>
      </c>
      <c r="C91" s="52" t="s">
        <v>119</v>
      </c>
      <c r="D91" s="11" t="s">
        <v>229</v>
      </c>
      <c r="E91" s="17">
        <v>-127294579.30829975</v>
      </c>
      <c r="F91" s="154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9">
        <v>0</v>
      </c>
      <c r="V91" s="17">
        <v>-36700259.791368298</v>
      </c>
      <c r="W91" s="17">
        <v>-36700259.791368298</v>
      </c>
      <c r="X91" s="17">
        <v>-36700259.791368298</v>
      </c>
      <c r="Y91" s="17">
        <v>-36700259.791368298</v>
      </c>
      <c r="Z91" s="17">
        <v>-36700259.791368298</v>
      </c>
      <c r="AA91" s="17">
        <v>-36700259.791368298</v>
      </c>
      <c r="AB91" s="17">
        <v>-36700259.791368298</v>
      </c>
      <c r="AC91" s="17">
        <v>-36700259.791368298</v>
      </c>
      <c r="AD91" s="17">
        <v>-36700259.791368298</v>
      </c>
      <c r="AE91" s="17">
        <v>-36700259.791368298</v>
      </c>
      <c r="AF91" s="17">
        <v>-36700259.791368298</v>
      </c>
      <c r="AG91" s="17">
        <v>-36700259.791368298</v>
      </c>
      <c r="AH91" s="212">
        <v>-36700259.791368298</v>
      </c>
      <c r="AI91" s="212">
        <v>-36700259.791368298</v>
      </c>
      <c r="AJ91" s="212">
        <v>-36700259.791368298</v>
      </c>
      <c r="AK91" s="212">
        <v>-36700259.791368298</v>
      </c>
      <c r="AL91" s="212">
        <v>-36700259.791368298</v>
      </c>
      <c r="AM91" s="212">
        <v>-36700259.791368298</v>
      </c>
      <c r="AN91" s="212">
        <v>-36700259.791368298</v>
      </c>
      <c r="AO91" s="212">
        <v>-36700259.791368298</v>
      </c>
      <c r="AP91" s="212">
        <v>-36700259.791368298</v>
      </c>
      <c r="AQ91" s="212">
        <v>-36700259.791368298</v>
      </c>
      <c r="AR91" s="212">
        <v>-36700259.791368298</v>
      </c>
      <c r="AS91" s="212">
        <v>-36700259.791368298</v>
      </c>
      <c r="AT91" s="212">
        <v>-36700259.791368298</v>
      </c>
      <c r="AU91" s="212">
        <v>-36700259.791368298</v>
      </c>
      <c r="AV91" s="212">
        <v>-36700259.791368298</v>
      </c>
      <c r="AW91" s="212">
        <v>-36700259.791368298</v>
      </c>
      <c r="AX91" s="212">
        <v>-36700259.791368298</v>
      </c>
      <c r="AY91" s="212">
        <v>-36700259.791368298</v>
      </c>
      <c r="AZ91" s="212">
        <v>-36700259.791368298</v>
      </c>
      <c r="BA91" s="212">
        <v>-36700259.791368298</v>
      </c>
      <c r="BB91" s="212">
        <v>-36700259.791368298</v>
      </c>
      <c r="BC91" s="212">
        <v>-36700259.791368298</v>
      </c>
      <c r="BD91" s="212">
        <v>-36700259.791368298</v>
      </c>
      <c r="BE91" s="212">
        <v>-36700259.791368298</v>
      </c>
      <c r="BF91" s="212">
        <v>-36700259.791368298</v>
      </c>
      <c r="BG91" s="212">
        <v>-36700259.791368298</v>
      </c>
      <c r="BH91" s="212">
        <v>-36700259.791368298</v>
      </c>
      <c r="BI91" s="212">
        <v>-36700259.791368298</v>
      </c>
      <c r="BJ91" s="212">
        <v>-36700259.791368298</v>
      </c>
      <c r="BK91" s="212">
        <v>-36700259.791368298</v>
      </c>
      <c r="BL91" s="212">
        <v>-36700259.791368298</v>
      </c>
      <c r="BM91" s="212">
        <v>-36700259.791368298</v>
      </c>
      <c r="BN91" s="212">
        <v>-36700259.791368298</v>
      </c>
      <c r="BO91" s="212">
        <v>-36700259.791368298</v>
      </c>
      <c r="BP91" s="212">
        <v>-36700259.791368298</v>
      </c>
      <c r="BQ91" s="212">
        <v>-36700259.791368298</v>
      </c>
      <c r="BR91" s="212">
        <v>-36700259.791368298</v>
      </c>
      <c r="BS91" s="212">
        <v>-36700259.791368298</v>
      </c>
      <c r="BT91" s="46"/>
      <c r="BU91" s="46"/>
      <c r="BV91" s="46"/>
      <c r="BW91" s="46"/>
      <c r="BX91" s="46"/>
      <c r="BY91" s="46"/>
      <c r="BZ91" s="46"/>
      <c r="CA91" s="46"/>
      <c r="CB91" s="46"/>
    </row>
    <row r="92" spans="2:80" x14ac:dyDescent="0.2">
      <c r="B92" s="14" t="s">
        <v>38</v>
      </c>
      <c r="C92" s="52" t="s">
        <v>120</v>
      </c>
      <c r="D92" s="11" t="s">
        <v>229</v>
      </c>
      <c r="E92" s="17">
        <v>-130605011.94597633</v>
      </c>
      <c r="F92" s="154">
        <v>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  <c r="M92" s="17">
        <v>0</v>
      </c>
      <c r="N92" s="17">
        <v>0</v>
      </c>
      <c r="O92" s="17">
        <v>0</v>
      </c>
      <c r="P92" s="17">
        <v>0</v>
      </c>
      <c r="Q92" s="17">
        <v>0</v>
      </c>
      <c r="R92" s="17">
        <v>0</v>
      </c>
      <c r="S92" s="17">
        <v>0</v>
      </c>
      <c r="T92" s="17">
        <v>0</v>
      </c>
      <c r="U92" s="19">
        <v>0</v>
      </c>
      <c r="V92" s="17">
        <v>-37654689.575297311</v>
      </c>
      <c r="W92" s="17">
        <v>-37654689.575297311</v>
      </c>
      <c r="X92" s="17">
        <v>-37654689.575297311</v>
      </c>
      <c r="Y92" s="17">
        <v>-37654689.575297311</v>
      </c>
      <c r="Z92" s="17">
        <v>-37654689.575297311</v>
      </c>
      <c r="AA92" s="17">
        <v>-37654689.575297311</v>
      </c>
      <c r="AB92" s="17">
        <v>-37654689.575297311</v>
      </c>
      <c r="AC92" s="17">
        <v>-37654689.575297311</v>
      </c>
      <c r="AD92" s="17">
        <v>-37654689.575297311</v>
      </c>
      <c r="AE92" s="17">
        <v>-37654689.575297311</v>
      </c>
      <c r="AF92" s="17">
        <v>-37654689.575297311</v>
      </c>
      <c r="AG92" s="17">
        <v>-37654689.575297311</v>
      </c>
      <c r="AH92" s="212">
        <v>-37654689.575297311</v>
      </c>
      <c r="AI92" s="212">
        <v>-37654689.575297311</v>
      </c>
      <c r="AJ92" s="212">
        <v>-37654689.575297311</v>
      </c>
      <c r="AK92" s="212">
        <v>-37654689.575297311</v>
      </c>
      <c r="AL92" s="212">
        <v>-37654689.575297311</v>
      </c>
      <c r="AM92" s="212">
        <v>-37654689.575297311</v>
      </c>
      <c r="AN92" s="212">
        <v>-37654689.575297311</v>
      </c>
      <c r="AO92" s="212">
        <v>-37654689.575297311</v>
      </c>
      <c r="AP92" s="212">
        <v>-37654689.575297311</v>
      </c>
      <c r="AQ92" s="212">
        <v>-37654689.575297311</v>
      </c>
      <c r="AR92" s="212">
        <v>-37654689.575297311</v>
      </c>
      <c r="AS92" s="212">
        <v>-37654689.575297311</v>
      </c>
      <c r="AT92" s="212">
        <v>-37654689.575297311</v>
      </c>
      <c r="AU92" s="212">
        <v>-37654689.575297311</v>
      </c>
      <c r="AV92" s="212">
        <v>-37654689.575297311</v>
      </c>
      <c r="AW92" s="212">
        <v>-37654689.575297311</v>
      </c>
      <c r="AX92" s="212">
        <v>-37654689.575297311</v>
      </c>
      <c r="AY92" s="212">
        <v>-37654689.575297311</v>
      </c>
      <c r="AZ92" s="212">
        <v>-37654689.575297311</v>
      </c>
      <c r="BA92" s="212">
        <v>-37654689.575297311</v>
      </c>
      <c r="BB92" s="212">
        <v>-37654689.575297311</v>
      </c>
      <c r="BC92" s="212">
        <v>-37654689.575297311</v>
      </c>
      <c r="BD92" s="212">
        <v>-37654689.575297311</v>
      </c>
      <c r="BE92" s="212">
        <v>-37654689.575297311</v>
      </c>
      <c r="BF92" s="212">
        <v>-37654689.575297311</v>
      </c>
      <c r="BG92" s="212">
        <v>-37654689.575297311</v>
      </c>
      <c r="BH92" s="212">
        <v>-37654689.575297311</v>
      </c>
      <c r="BI92" s="212">
        <v>-37654689.575297311</v>
      </c>
      <c r="BJ92" s="212">
        <v>-37654689.575297311</v>
      </c>
      <c r="BK92" s="212">
        <v>-37654689.575297311</v>
      </c>
      <c r="BL92" s="212">
        <v>-37654689.575297311</v>
      </c>
      <c r="BM92" s="212">
        <v>-37654689.575297311</v>
      </c>
      <c r="BN92" s="212">
        <v>-37654689.575297311</v>
      </c>
      <c r="BO92" s="212">
        <v>-37654689.575297311</v>
      </c>
      <c r="BP92" s="212">
        <v>-37654689.575297311</v>
      </c>
      <c r="BQ92" s="212">
        <v>-37654689.575297311</v>
      </c>
      <c r="BR92" s="212">
        <v>-37654689.575297311</v>
      </c>
      <c r="BS92" s="212">
        <v>-37654689.575297311</v>
      </c>
      <c r="BT92" s="46"/>
      <c r="BU92" s="46"/>
      <c r="BV92" s="46"/>
      <c r="BW92" s="46"/>
      <c r="BX92" s="46"/>
      <c r="BY92" s="46"/>
      <c r="BZ92" s="46"/>
      <c r="CA92" s="46"/>
      <c r="CB92" s="46"/>
    </row>
    <row r="93" spans="2:80" x14ac:dyDescent="0.2">
      <c r="D93" s="9"/>
    </row>
    <row r="94" spans="2:80" ht="20.25" x14ac:dyDescent="0.3">
      <c r="B94" s="4" t="s">
        <v>250</v>
      </c>
      <c r="C94" s="27"/>
      <c r="D94" s="3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</row>
    <row r="95" spans="2:80" x14ac:dyDescent="0.2">
      <c r="D95" s="9"/>
    </row>
    <row r="96" spans="2:80" ht="15.75" x14ac:dyDescent="0.25">
      <c r="B96" s="18" t="s">
        <v>138</v>
      </c>
      <c r="C96" s="25"/>
      <c r="D96" s="10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</row>
    <row r="97" spans="1:33" ht="15.75" x14ac:dyDescent="0.25">
      <c r="B97" s="5" t="s">
        <v>114</v>
      </c>
      <c r="C97" s="8"/>
      <c r="D97" s="6" t="s">
        <v>239</v>
      </c>
      <c r="E97" s="6" t="s">
        <v>241</v>
      </c>
      <c r="F97" s="5">
        <v>2023</v>
      </c>
      <c r="G97" s="5">
        <v>2024</v>
      </c>
      <c r="H97" s="5">
        <v>2025</v>
      </c>
      <c r="I97" s="5">
        <v>2026</v>
      </c>
      <c r="J97" s="5">
        <v>2027</v>
      </c>
      <c r="K97" s="5">
        <v>2028</v>
      </c>
      <c r="L97" s="5">
        <v>2029</v>
      </c>
      <c r="M97" s="5">
        <v>2030</v>
      </c>
      <c r="N97" s="5">
        <v>2031</v>
      </c>
      <c r="O97" s="5">
        <v>2032</v>
      </c>
      <c r="P97" s="5">
        <v>2033</v>
      </c>
      <c r="Q97" s="5">
        <v>2034</v>
      </c>
      <c r="R97" s="5">
        <v>2035</v>
      </c>
      <c r="S97" s="5">
        <v>2036</v>
      </c>
      <c r="T97" s="5">
        <v>2037</v>
      </c>
      <c r="U97" s="5">
        <v>2038</v>
      </c>
      <c r="V97" s="5">
        <v>2039</v>
      </c>
      <c r="W97" s="5">
        <v>2040</v>
      </c>
      <c r="X97" s="5">
        <v>2041</v>
      </c>
      <c r="Y97" s="5">
        <v>2042</v>
      </c>
      <c r="Z97" s="5">
        <v>2043</v>
      </c>
      <c r="AA97" s="5">
        <v>2044</v>
      </c>
      <c r="AB97" s="5">
        <v>2045</v>
      </c>
      <c r="AC97" s="5">
        <v>2046</v>
      </c>
      <c r="AD97" s="5">
        <v>2047</v>
      </c>
      <c r="AE97" s="5">
        <v>2048</v>
      </c>
      <c r="AF97" s="5">
        <v>2049</v>
      </c>
      <c r="AG97" s="5">
        <v>2050</v>
      </c>
    </row>
    <row r="98" spans="1:33" x14ac:dyDescent="0.2">
      <c r="A98" s="46"/>
      <c r="B98" s="14" t="s">
        <v>37</v>
      </c>
      <c r="C98" s="52" t="s">
        <v>119</v>
      </c>
      <c r="D98" s="11" t="s">
        <v>229</v>
      </c>
      <c r="E98" s="19">
        <v>5554884.9724159101</v>
      </c>
      <c r="F98" s="17">
        <v>0</v>
      </c>
      <c r="G98" s="17">
        <v>-36.723857149481773</v>
      </c>
      <c r="H98" s="17">
        <v>-33.980229852721095</v>
      </c>
      <c r="I98" s="17">
        <v>-37.522112060338259</v>
      </c>
      <c r="J98" s="17">
        <v>-43.028975619807944</v>
      </c>
      <c r="K98" s="17">
        <v>22220.662344638258</v>
      </c>
      <c r="L98" s="17">
        <v>956702.35772266984</v>
      </c>
      <c r="M98" s="17">
        <v>-50.227932812512393</v>
      </c>
      <c r="N98" s="17">
        <v>-85492.722167223692</v>
      </c>
      <c r="O98" s="17">
        <v>-56.776190481898183</v>
      </c>
      <c r="P98" s="17">
        <v>247575.77131063584</v>
      </c>
      <c r="Q98" s="17">
        <v>4860765.1021254063</v>
      </c>
      <c r="R98" s="17">
        <v>4588076.7590379864</v>
      </c>
      <c r="S98" s="17">
        <v>-224596.70620211028</v>
      </c>
      <c r="T98" s="17">
        <v>-73.995950490936778</v>
      </c>
      <c r="U98" s="17">
        <v>858932.85760852695</v>
      </c>
      <c r="V98" s="17">
        <v>-82.018915243019023</v>
      </c>
      <c r="W98" s="17">
        <v>-86.180524114616162</v>
      </c>
      <c r="X98" s="17">
        <v>-90.663748278555204</v>
      </c>
      <c r="Y98" s="17">
        <v>-96.40518595911584</v>
      </c>
      <c r="Z98" s="17">
        <v>-101.8071092760602</v>
      </c>
      <c r="AA98" s="17">
        <v>-107.3038416865376</v>
      </c>
      <c r="AB98" s="17">
        <v>-113.22822915018753</v>
      </c>
      <c r="AC98" s="17">
        <v>-119.34107275054467</v>
      </c>
      <c r="AD98" s="17">
        <v>-125.83206616816486</v>
      </c>
      <c r="AE98" s="17">
        <v>-133.30996313954398</v>
      </c>
      <c r="AF98" s="17">
        <v>-140.3007798579969</v>
      </c>
      <c r="AG98" s="17">
        <v>-147.21450294692914</v>
      </c>
    </row>
    <row r="99" spans="1:33" x14ac:dyDescent="0.2">
      <c r="A99" s="46"/>
      <c r="B99" s="14" t="s">
        <v>38</v>
      </c>
      <c r="C99" s="52" t="s">
        <v>120</v>
      </c>
      <c r="D99" s="11" t="s">
        <v>229</v>
      </c>
      <c r="E99" s="19">
        <v>5342901.3897612328</v>
      </c>
      <c r="F99" s="17">
        <v>0</v>
      </c>
      <c r="G99" s="17">
        <v>-30.723857149481773</v>
      </c>
      <c r="H99" s="17">
        <v>-28.980229852721095</v>
      </c>
      <c r="I99" s="17">
        <v>-29.522112060338259</v>
      </c>
      <c r="J99" s="17">
        <v>-36.028975619807944</v>
      </c>
      <c r="K99" s="17">
        <v>22943.662344638258</v>
      </c>
      <c r="L99" s="17">
        <v>945466.35772266984</v>
      </c>
      <c r="M99" s="17">
        <v>-42.227932812512393</v>
      </c>
      <c r="N99" s="17">
        <v>-85703.722167223692</v>
      </c>
      <c r="O99" s="17">
        <v>-47.776190481898183</v>
      </c>
      <c r="P99" s="17">
        <v>247683.77131063584</v>
      </c>
      <c r="Q99" s="17">
        <v>4849618.1021254063</v>
      </c>
      <c r="R99" s="17">
        <v>4577463.7590379864</v>
      </c>
      <c r="S99" s="17">
        <v>-218218.70620211028</v>
      </c>
      <c r="T99" s="17">
        <v>-61.995950490936778</v>
      </c>
      <c r="U99" s="17">
        <v>368256.85760852695</v>
      </c>
      <c r="V99" s="17">
        <v>-69.018915243019023</v>
      </c>
      <c r="W99" s="17">
        <v>-73.180524114616162</v>
      </c>
      <c r="X99" s="17">
        <v>-76.663748278555204</v>
      </c>
      <c r="Y99" s="17">
        <v>-81.40518595911584</v>
      </c>
      <c r="Z99" s="17">
        <v>-85.807109276060203</v>
      </c>
      <c r="AA99" s="17">
        <v>-90.303841686537595</v>
      </c>
      <c r="AB99" s="17">
        <v>-95.228229150187531</v>
      </c>
      <c r="AC99" s="17">
        <v>-100.34107275054467</v>
      </c>
      <c r="AD99" s="17">
        <v>-105.83206616816486</v>
      </c>
      <c r="AE99" s="17">
        <v>-112.30996313954398</v>
      </c>
      <c r="AF99" s="17">
        <v>-118.3007798579969</v>
      </c>
      <c r="AG99" s="17">
        <v>-124.21450294692914</v>
      </c>
    </row>
    <row r="100" spans="1:33" collapsed="1" x14ac:dyDescent="0.2">
      <c r="D100" s="9"/>
    </row>
    <row r="101" spans="1:33" ht="15.75" x14ac:dyDescent="0.25">
      <c r="B101" s="18" t="s">
        <v>140</v>
      </c>
      <c r="C101" s="25"/>
      <c r="D101" s="10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</row>
    <row r="102" spans="1:33" ht="15.75" x14ac:dyDescent="0.25">
      <c r="B102" s="5" t="s">
        <v>114</v>
      </c>
      <c r="C102" s="8"/>
      <c r="D102" s="6" t="s">
        <v>239</v>
      </c>
      <c r="E102" s="6" t="s">
        <v>241</v>
      </c>
      <c r="F102" s="5">
        <v>2023</v>
      </c>
      <c r="G102" s="5">
        <v>2024</v>
      </c>
      <c r="H102" s="5">
        <v>2025</v>
      </c>
      <c r="I102" s="5">
        <v>2026</v>
      </c>
      <c r="J102" s="5">
        <v>2027</v>
      </c>
      <c r="K102" s="5">
        <v>2028</v>
      </c>
      <c r="L102" s="5">
        <v>2029</v>
      </c>
      <c r="M102" s="5">
        <v>2030</v>
      </c>
      <c r="N102" s="5">
        <v>2031</v>
      </c>
      <c r="O102" s="5">
        <v>2032</v>
      </c>
      <c r="P102" s="5">
        <v>2033</v>
      </c>
      <c r="Q102" s="5">
        <v>2034</v>
      </c>
      <c r="R102" s="5">
        <v>2035</v>
      </c>
      <c r="S102" s="5">
        <v>2036</v>
      </c>
      <c r="T102" s="5">
        <v>2037</v>
      </c>
      <c r="U102" s="5">
        <v>2038</v>
      </c>
      <c r="V102" s="5">
        <v>2039</v>
      </c>
      <c r="W102" s="5">
        <v>2040</v>
      </c>
      <c r="X102" s="5">
        <v>2041</v>
      </c>
      <c r="Y102" s="5">
        <v>2042</v>
      </c>
      <c r="Z102" s="5">
        <v>2043</v>
      </c>
      <c r="AA102" s="5">
        <v>2044</v>
      </c>
      <c r="AB102" s="5">
        <v>2045</v>
      </c>
      <c r="AC102" s="5">
        <v>2046</v>
      </c>
      <c r="AD102" s="5">
        <v>2047</v>
      </c>
      <c r="AE102" s="5">
        <v>2048</v>
      </c>
      <c r="AF102" s="5">
        <v>2049</v>
      </c>
      <c r="AG102" s="5">
        <v>2050</v>
      </c>
    </row>
    <row r="103" spans="1:33" x14ac:dyDescent="0.2">
      <c r="B103" s="14" t="s">
        <v>37</v>
      </c>
      <c r="C103" s="52" t="s">
        <v>119</v>
      </c>
      <c r="D103" s="11" t="s">
        <v>229</v>
      </c>
      <c r="E103" s="19">
        <v>180581256.05490577</v>
      </c>
      <c r="F103" s="17">
        <v>0</v>
      </c>
      <c r="G103" s="17">
        <v>0.20918776604230516</v>
      </c>
      <c r="H103" s="17">
        <v>-9.4689641947043128</v>
      </c>
      <c r="I103" s="17">
        <v>-16.51006571855396</v>
      </c>
      <c r="J103" s="17">
        <v>-11.810013886366505</v>
      </c>
      <c r="K103" s="17">
        <v>-12.496393932233332</v>
      </c>
      <c r="L103" s="17">
        <v>-14.321865448029712</v>
      </c>
      <c r="M103" s="17">
        <v>-14.066585744760232</v>
      </c>
      <c r="N103" s="17">
        <v>-16.0437342528312</v>
      </c>
      <c r="O103" s="17">
        <v>-16.995769977103919</v>
      </c>
      <c r="P103" s="17">
        <v>-20.66255891288165</v>
      </c>
      <c r="Q103" s="17">
        <v>1643364.4467435218</v>
      </c>
      <c r="R103" s="17">
        <v>2138179.5822032914</v>
      </c>
      <c r="S103" s="17">
        <v>4770728.1782110333</v>
      </c>
      <c r="T103" s="17">
        <v>22079854.201174468</v>
      </c>
      <c r="U103" s="17">
        <v>30089653.605329216</v>
      </c>
      <c r="V103" s="17">
        <v>32024758.090844125</v>
      </c>
      <c r="W103" s="17">
        <v>34232810.684176356</v>
      </c>
      <c r="X103" s="17">
        <v>23884663.093774021</v>
      </c>
      <c r="Y103" s="17">
        <v>31328264.7160815</v>
      </c>
      <c r="Z103" s="17">
        <v>32780008.970361948</v>
      </c>
      <c r="AA103" s="17">
        <v>60747629.228542924</v>
      </c>
      <c r="AB103" s="17">
        <v>62262050.716482341</v>
      </c>
      <c r="AC103" s="17">
        <v>59897827.602002263</v>
      </c>
      <c r="AD103" s="17">
        <v>44172837.048847437</v>
      </c>
      <c r="AE103" s="17">
        <v>40951765.469503999</v>
      </c>
      <c r="AF103" s="17">
        <v>44709603.566455126</v>
      </c>
      <c r="AG103" s="17">
        <v>98277537.229837179</v>
      </c>
    </row>
    <row r="104" spans="1:33" x14ac:dyDescent="0.2">
      <c r="B104" s="14" t="s">
        <v>38</v>
      </c>
      <c r="C104" s="52" t="s">
        <v>120</v>
      </c>
      <c r="D104" s="11" t="s">
        <v>229</v>
      </c>
      <c r="E104" s="19">
        <v>192442041.85945332</v>
      </c>
      <c r="F104" s="17">
        <v>0</v>
      </c>
      <c r="G104" s="17">
        <v>0.20918776604230516</v>
      </c>
      <c r="H104" s="17">
        <v>-6.4689641947043128</v>
      </c>
      <c r="I104" s="17">
        <v>-6.5100657185539603</v>
      </c>
      <c r="J104" s="17">
        <v>-6.8100138863665052</v>
      </c>
      <c r="K104" s="17">
        <v>-7.4963939322333317</v>
      </c>
      <c r="L104" s="17">
        <v>-8.3218654480297118</v>
      </c>
      <c r="M104" s="17">
        <v>-8.066585744760232</v>
      </c>
      <c r="N104" s="17">
        <v>-10.0437342528312</v>
      </c>
      <c r="O104" s="17">
        <v>-9.9957699771039188</v>
      </c>
      <c r="P104" s="17">
        <v>-12.66255891288165</v>
      </c>
      <c r="Q104" s="17">
        <v>1642238.4467435218</v>
      </c>
      <c r="R104" s="17">
        <v>2127502.5822032914</v>
      </c>
      <c r="S104" s="17">
        <v>4718305.1782110333</v>
      </c>
      <c r="T104" s="17">
        <v>22028797.201174468</v>
      </c>
      <c r="U104" s="17">
        <v>30721837.605329216</v>
      </c>
      <c r="V104" s="17">
        <v>32610610.090844125</v>
      </c>
      <c r="W104" s="17">
        <v>34837886.684176356</v>
      </c>
      <c r="X104" s="17">
        <v>25947662.093774021</v>
      </c>
      <c r="Y104" s="17">
        <v>33400781.7160815</v>
      </c>
      <c r="Z104" s="17">
        <v>33529450.970361948</v>
      </c>
      <c r="AA104" s="17">
        <v>64020303.228542924</v>
      </c>
      <c r="AB104" s="17">
        <v>65290189.716482341</v>
      </c>
      <c r="AC104" s="17">
        <v>64596720.602002263</v>
      </c>
      <c r="AD104" s="17">
        <v>52020573.048847437</v>
      </c>
      <c r="AE104" s="17">
        <v>48962286.469503999</v>
      </c>
      <c r="AF104" s="17">
        <v>54649834.566455126</v>
      </c>
      <c r="AG104" s="17">
        <v>100737487.22983718</v>
      </c>
    </row>
    <row r="105" spans="1:33" collapsed="1" x14ac:dyDescent="0.2">
      <c r="D105" s="9"/>
    </row>
    <row r="106" spans="1:33" ht="15.75" x14ac:dyDescent="0.25">
      <c r="B106" s="18" t="s">
        <v>142</v>
      </c>
      <c r="C106" s="25"/>
      <c r="D106" s="10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</row>
    <row r="107" spans="1:33" ht="15.75" x14ac:dyDescent="0.25">
      <c r="B107" s="5" t="s">
        <v>114</v>
      </c>
      <c r="C107" s="8"/>
      <c r="D107" s="6" t="s">
        <v>239</v>
      </c>
      <c r="E107" s="6" t="s">
        <v>241</v>
      </c>
      <c r="F107" s="5">
        <v>2023</v>
      </c>
      <c r="G107" s="5">
        <v>2024</v>
      </c>
      <c r="H107" s="5">
        <v>2025</v>
      </c>
      <c r="I107" s="5">
        <v>2026</v>
      </c>
      <c r="J107" s="5">
        <v>2027</v>
      </c>
      <c r="K107" s="5">
        <v>2028</v>
      </c>
      <c r="L107" s="5">
        <v>2029</v>
      </c>
      <c r="M107" s="5">
        <v>2030</v>
      </c>
      <c r="N107" s="5">
        <v>2031</v>
      </c>
      <c r="O107" s="5">
        <v>2032</v>
      </c>
      <c r="P107" s="5">
        <v>2033</v>
      </c>
      <c r="Q107" s="5">
        <v>2034</v>
      </c>
      <c r="R107" s="5">
        <v>2035</v>
      </c>
      <c r="S107" s="5">
        <v>2036</v>
      </c>
      <c r="T107" s="5">
        <v>2037</v>
      </c>
      <c r="U107" s="5">
        <v>2038</v>
      </c>
      <c r="V107" s="5">
        <v>2039</v>
      </c>
      <c r="W107" s="5">
        <v>2040</v>
      </c>
      <c r="X107" s="5">
        <v>2041</v>
      </c>
      <c r="Y107" s="5">
        <v>2042</v>
      </c>
      <c r="Z107" s="5">
        <v>2043</v>
      </c>
      <c r="AA107" s="5">
        <v>2044</v>
      </c>
      <c r="AB107" s="5">
        <v>2045</v>
      </c>
      <c r="AC107" s="5">
        <v>2046</v>
      </c>
      <c r="AD107" s="5">
        <v>2047</v>
      </c>
      <c r="AE107" s="5">
        <v>2048</v>
      </c>
      <c r="AF107" s="5">
        <v>2049</v>
      </c>
      <c r="AG107" s="5">
        <v>2050</v>
      </c>
    </row>
    <row r="108" spans="1:33" x14ac:dyDescent="0.2">
      <c r="B108" s="14" t="s">
        <v>37</v>
      </c>
      <c r="C108" s="52" t="s">
        <v>119</v>
      </c>
      <c r="D108" s="11" t="s">
        <v>229</v>
      </c>
      <c r="E108" s="19">
        <v>575170085.9637984</v>
      </c>
      <c r="F108" s="17">
        <v>0</v>
      </c>
      <c r="G108" s="17">
        <v>308138.82512283325</v>
      </c>
      <c r="H108" s="17">
        <v>311736.5535030365</v>
      </c>
      <c r="I108" s="17">
        <v>292729.52522182465</v>
      </c>
      <c r="J108" s="17">
        <v>-7859.8268990516663</v>
      </c>
      <c r="K108" s="17">
        <v>2804724.2874269485</v>
      </c>
      <c r="L108" s="17">
        <v>2828901.9700810909</v>
      </c>
      <c r="M108" s="17">
        <v>3514150.1258339882</v>
      </c>
      <c r="N108" s="17">
        <v>3569618.0428974628</v>
      </c>
      <c r="O108" s="17">
        <v>6549202.1515753269</v>
      </c>
      <c r="P108" s="17">
        <v>5633573.1855015755</v>
      </c>
      <c r="Q108" s="17">
        <v>-9856732.2080497742</v>
      </c>
      <c r="R108" s="17">
        <v>-19275058.607061863</v>
      </c>
      <c r="S108" s="17">
        <v>-2112082.6949734688</v>
      </c>
      <c r="T108" s="17">
        <v>15090490.111580849</v>
      </c>
      <c r="U108" s="17">
        <v>-15171550.371371746</v>
      </c>
      <c r="V108" s="17">
        <v>171598175.07491684</v>
      </c>
      <c r="W108" s="17">
        <v>141945921.91484118</v>
      </c>
      <c r="X108" s="17">
        <v>46641947.939419746</v>
      </c>
      <c r="Y108" s="17">
        <v>186879680.15562701</v>
      </c>
      <c r="Z108" s="17">
        <v>158366949.19105291</v>
      </c>
      <c r="AA108" s="17">
        <v>53124282.145005226</v>
      </c>
      <c r="AB108" s="17">
        <v>99746280.815850735</v>
      </c>
      <c r="AC108" s="17">
        <v>107649735.58398008</v>
      </c>
      <c r="AD108" s="17">
        <v>143693391.533144</v>
      </c>
      <c r="AE108" s="17">
        <v>320850678.3229804</v>
      </c>
      <c r="AF108" s="17">
        <v>489496066.5447073</v>
      </c>
      <c r="AG108" s="17">
        <v>190268297.87509727</v>
      </c>
    </row>
    <row r="109" spans="1:33" x14ac:dyDescent="0.2">
      <c r="B109" s="14" t="s">
        <v>38</v>
      </c>
      <c r="C109" s="52" t="s">
        <v>120</v>
      </c>
      <c r="D109" s="11" t="s">
        <v>229</v>
      </c>
      <c r="E109" s="19">
        <v>581601150.7856493</v>
      </c>
      <c r="F109" s="17">
        <v>0</v>
      </c>
      <c r="G109" s="17">
        <v>308055.82512283325</v>
      </c>
      <c r="H109" s="17">
        <v>311803.5535030365</v>
      </c>
      <c r="I109" s="17">
        <v>292509.52522182465</v>
      </c>
      <c r="J109" s="17">
        <v>-7741.8268990516663</v>
      </c>
      <c r="K109" s="17">
        <v>2806148.2874269485</v>
      </c>
      <c r="L109" s="17">
        <v>2831992.9700810909</v>
      </c>
      <c r="M109" s="17">
        <v>3515270.1258339882</v>
      </c>
      <c r="N109" s="17">
        <v>3571210.0428974628</v>
      </c>
      <c r="O109" s="17">
        <v>6549996.1515753269</v>
      </c>
      <c r="P109" s="17">
        <v>5589293.1855015755</v>
      </c>
      <c r="Q109" s="17">
        <v>-10029957.208049774</v>
      </c>
      <c r="R109" s="17">
        <v>-19173773.607061863</v>
      </c>
      <c r="S109" s="17">
        <v>-1853242.6949734688</v>
      </c>
      <c r="T109" s="17">
        <v>15255906.111580849</v>
      </c>
      <c r="U109" s="17">
        <v>-16613359.371371746</v>
      </c>
      <c r="V109" s="17">
        <v>170067812.07491684</v>
      </c>
      <c r="W109" s="17">
        <v>142345833.91484118</v>
      </c>
      <c r="X109" s="17">
        <v>42561795.939419746</v>
      </c>
      <c r="Y109" s="17">
        <v>182633611.15562701</v>
      </c>
      <c r="Z109" s="17">
        <v>157701093.19105291</v>
      </c>
      <c r="AA109" s="17">
        <v>52326133.145005226</v>
      </c>
      <c r="AB109" s="17">
        <v>97852582.815850735</v>
      </c>
      <c r="AC109" s="17">
        <v>106992685.58398008</v>
      </c>
      <c r="AD109" s="17">
        <v>152086934.533144</v>
      </c>
      <c r="AE109" s="17">
        <v>330757789.3229804</v>
      </c>
      <c r="AF109" s="17">
        <v>507768326.5447073</v>
      </c>
      <c r="AG109" s="17">
        <v>203174816.87509727</v>
      </c>
    </row>
    <row r="110" spans="1:33" collapsed="1" x14ac:dyDescent="0.2">
      <c r="D110" s="9"/>
    </row>
    <row r="111" spans="1:33" ht="15.75" x14ac:dyDescent="0.25">
      <c r="B111" s="18" t="s">
        <v>46</v>
      </c>
      <c r="C111" s="25"/>
      <c r="D111" s="10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</row>
    <row r="112" spans="1:33" ht="15.75" x14ac:dyDescent="0.25">
      <c r="B112" s="5" t="s">
        <v>114</v>
      </c>
      <c r="C112" s="8"/>
      <c r="D112" s="6" t="s">
        <v>239</v>
      </c>
      <c r="E112" s="6" t="s">
        <v>241</v>
      </c>
      <c r="F112" s="5">
        <v>2023</v>
      </c>
      <c r="G112" s="5">
        <v>2024</v>
      </c>
      <c r="H112" s="5">
        <v>2025</v>
      </c>
      <c r="I112" s="5">
        <v>2026</v>
      </c>
      <c r="J112" s="5">
        <v>2027</v>
      </c>
      <c r="K112" s="5">
        <v>2028</v>
      </c>
      <c r="L112" s="5">
        <v>2029</v>
      </c>
      <c r="M112" s="5">
        <v>2030</v>
      </c>
      <c r="N112" s="5">
        <v>2031</v>
      </c>
      <c r="O112" s="5">
        <v>2032</v>
      </c>
      <c r="P112" s="5">
        <v>2033</v>
      </c>
      <c r="Q112" s="5">
        <v>2034</v>
      </c>
      <c r="R112" s="5">
        <v>2035</v>
      </c>
      <c r="S112" s="5">
        <v>2036</v>
      </c>
      <c r="T112" s="5">
        <v>2037</v>
      </c>
      <c r="U112" s="5">
        <v>2038</v>
      </c>
      <c r="V112" s="5">
        <v>2039</v>
      </c>
      <c r="W112" s="5">
        <v>2040</v>
      </c>
      <c r="X112" s="5">
        <v>2041</v>
      </c>
      <c r="Y112" s="5">
        <v>2042</v>
      </c>
      <c r="Z112" s="5">
        <v>2043</v>
      </c>
      <c r="AA112" s="5">
        <v>2044</v>
      </c>
      <c r="AB112" s="5">
        <v>2045</v>
      </c>
      <c r="AC112" s="5">
        <v>2046</v>
      </c>
      <c r="AD112" s="5">
        <v>2047</v>
      </c>
      <c r="AE112" s="5">
        <v>2048</v>
      </c>
      <c r="AF112" s="5">
        <v>2049</v>
      </c>
      <c r="AG112" s="5">
        <v>2050</v>
      </c>
    </row>
    <row r="113" spans="2:33" x14ac:dyDescent="0.2">
      <c r="B113" s="14" t="s">
        <v>37</v>
      </c>
      <c r="C113" s="52" t="s">
        <v>119</v>
      </c>
      <c r="D113" s="11" t="s">
        <v>229</v>
      </c>
      <c r="E113" s="19">
        <v>-7481006.7390571618</v>
      </c>
      <c r="F113" s="17">
        <v>0</v>
      </c>
      <c r="G113" s="17">
        <v>-149.19606759445742</v>
      </c>
      <c r="H113" s="17">
        <v>-153.22623167932034</v>
      </c>
      <c r="I113" s="17">
        <v>-178.27034804224968</v>
      </c>
      <c r="J113" s="17">
        <v>-174.17282841174165</v>
      </c>
      <c r="K113" s="17">
        <v>-24359.094449236989</v>
      </c>
      <c r="L113" s="17">
        <v>-7488.0655822586268</v>
      </c>
      <c r="M113" s="17">
        <v>-205.86721308335109</v>
      </c>
      <c r="N113" s="17">
        <v>-366.51797848567367</v>
      </c>
      <c r="O113" s="17">
        <v>-103649.4892857899</v>
      </c>
      <c r="P113" s="17">
        <v>184215.11409077793</v>
      </c>
      <c r="Q113" s="17">
        <v>-121927.3413342163</v>
      </c>
      <c r="R113" s="17">
        <v>638744.39570806921</v>
      </c>
      <c r="S113" s="17">
        <v>-9736397.3321798556</v>
      </c>
      <c r="T113" s="17">
        <v>-5033542.3690206483</v>
      </c>
      <c r="U113" s="17">
        <v>1316057.3692491949</v>
      </c>
      <c r="V113" s="17">
        <v>1135086.6395604042</v>
      </c>
      <c r="W113" s="17">
        <v>4118317.7165766098</v>
      </c>
      <c r="X113" s="17">
        <v>-444297.90026966855</v>
      </c>
      <c r="Y113" s="17">
        <v>-14612552.88991642</v>
      </c>
      <c r="Z113" s="17">
        <v>2383952.5643516551</v>
      </c>
      <c r="AA113" s="17">
        <v>-2786358.6700923545</v>
      </c>
      <c r="AB113" s="17">
        <v>2466885.5712051559</v>
      </c>
      <c r="AC113" s="17">
        <v>122052.78710906394</v>
      </c>
      <c r="AD113" s="17">
        <v>1797678.3944586888</v>
      </c>
      <c r="AE113" s="17">
        <v>319793.52729261573</v>
      </c>
      <c r="AF113" s="17">
        <v>-846356.03890274838</v>
      </c>
      <c r="AG113" s="17">
        <v>1126948.1592001691</v>
      </c>
    </row>
    <row r="114" spans="2:33" x14ac:dyDescent="0.2">
      <c r="B114" s="14" t="s">
        <v>38</v>
      </c>
      <c r="C114" s="52" t="s">
        <v>120</v>
      </c>
      <c r="D114" s="11" t="s">
        <v>229</v>
      </c>
      <c r="E114" s="19">
        <v>-7530334.9464563178</v>
      </c>
      <c r="F114" s="17">
        <v>0</v>
      </c>
      <c r="G114" s="17">
        <v>-135.19606759445742</v>
      </c>
      <c r="H114" s="17">
        <v>-139.22623167932034</v>
      </c>
      <c r="I114" s="17">
        <v>-162.27034804224968</v>
      </c>
      <c r="J114" s="17">
        <v>-158.17282841174165</v>
      </c>
      <c r="K114" s="17">
        <v>-23259.094449236989</v>
      </c>
      <c r="L114" s="17">
        <v>-7602.0655822586268</v>
      </c>
      <c r="M114" s="17">
        <v>-185.86721308335109</v>
      </c>
      <c r="N114" s="17">
        <v>-449.51797848567367</v>
      </c>
      <c r="O114" s="17">
        <v>-103757.4892857899</v>
      </c>
      <c r="P114" s="17">
        <v>184240.11409077793</v>
      </c>
      <c r="Q114" s="17">
        <v>-125870.3413342163</v>
      </c>
      <c r="R114" s="17">
        <v>642475.39570806921</v>
      </c>
      <c r="S114" s="17">
        <v>-9949457.3321798556</v>
      </c>
      <c r="T114" s="17">
        <v>-5231862.3690206483</v>
      </c>
      <c r="U114" s="17">
        <v>1232212.3692491949</v>
      </c>
      <c r="V114" s="17">
        <v>1135118.6395604042</v>
      </c>
      <c r="W114" s="17">
        <v>4095308.7165766098</v>
      </c>
      <c r="X114" s="17">
        <v>-421959.90026966855</v>
      </c>
      <c r="Y114" s="17">
        <v>-14340360.88991642</v>
      </c>
      <c r="Z114" s="17">
        <v>2342607.5643516551</v>
      </c>
      <c r="AA114" s="17">
        <v>-2780702.6700923545</v>
      </c>
      <c r="AB114" s="17">
        <v>2455557.5712051559</v>
      </c>
      <c r="AC114" s="17">
        <v>238045.78710906394</v>
      </c>
      <c r="AD114" s="17">
        <v>1890348.3944586888</v>
      </c>
      <c r="AE114" s="17">
        <v>323886.52729261573</v>
      </c>
      <c r="AF114" s="17">
        <v>-551437.03890274838</v>
      </c>
      <c r="AG114" s="17">
        <v>984159.15920016915</v>
      </c>
    </row>
    <row r="115" spans="2:33" collapsed="1" x14ac:dyDescent="0.2">
      <c r="D115" s="9"/>
    </row>
    <row r="116" spans="2:33" ht="15.75" x14ac:dyDescent="0.25">
      <c r="B116" s="18" t="s">
        <v>144</v>
      </c>
      <c r="C116" s="25"/>
      <c r="D116" s="10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</row>
    <row r="117" spans="2:33" ht="15.75" x14ac:dyDescent="0.25">
      <c r="B117" s="5" t="s">
        <v>114</v>
      </c>
      <c r="C117" s="8"/>
      <c r="D117" s="6" t="s">
        <v>239</v>
      </c>
      <c r="E117" s="6" t="s">
        <v>241</v>
      </c>
      <c r="F117" s="5">
        <v>2023</v>
      </c>
      <c r="G117" s="5">
        <v>2024</v>
      </c>
      <c r="H117" s="5">
        <v>2025</v>
      </c>
      <c r="I117" s="5">
        <v>2026</v>
      </c>
      <c r="J117" s="5">
        <v>2027</v>
      </c>
      <c r="K117" s="5">
        <v>2028</v>
      </c>
      <c r="L117" s="5">
        <v>2029</v>
      </c>
      <c r="M117" s="5">
        <v>2030</v>
      </c>
      <c r="N117" s="5">
        <v>2031</v>
      </c>
      <c r="O117" s="5">
        <v>2032</v>
      </c>
      <c r="P117" s="5">
        <v>2033</v>
      </c>
      <c r="Q117" s="5">
        <v>2034</v>
      </c>
      <c r="R117" s="5">
        <v>2035</v>
      </c>
      <c r="S117" s="5">
        <v>2036</v>
      </c>
      <c r="T117" s="5">
        <v>2037</v>
      </c>
      <c r="U117" s="5">
        <v>2038</v>
      </c>
      <c r="V117" s="5">
        <v>2039</v>
      </c>
      <c r="W117" s="5">
        <v>2040</v>
      </c>
      <c r="X117" s="5">
        <v>2041</v>
      </c>
      <c r="Y117" s="5">
        <v>2042</v>
      </c>
      <c r="Z117" s="5">
        <v>2043</v>
      </c>
      <c r="AA117" s="5">
        <v>2044</v>
      </c>
      <c r="AB117" s="5">
        <v>2045</v>
      </c>
      <c r="AC117" s="5">
        <v>2046</v>
      </c>
      <c r="AD117" s="5">
        <v>2047</v>
      </c>
      <c r="AE117" s="5">
        <v>2048</v>
      </c>
      <c r="AF117" s="5">
        <v>2049</v>
      </c>
      <c r="AG117" s="5">
        <v>2050</v>
      </c>
    </row>
    <row r="118" spans="2:33" x14ac:dyDescent="0.2">
      <c r="B118" s="14" t="s">
        <v>37</v>
      </c>
      <c r="C118" s="52" t="s">
        <v>119</v>
      </c>
      <c r="D118" s="11" t="s">
        <v>229</v>
      </c>
      <c r="E118" s="19">
        <v>866329272.59606135</v>
      </c>
      <c r="F118" s="17">
        <v>0</v>
      </c>
      <c r="G118" s="17">
        <v>-127055.06831121445</v>
      </c>
      <c r="H118" s="17">
        <v>-114056.83464694023</v>
      </c>
      <c r="I118" s="17">
        <v>-102191.85859394073</v>
      </c>
      <c r="J118" s="17">
        <v>20460.069867610931</v>
      </c>
      <c r="K118" s="17">
        <v>1135789.0406503677</v>
      </c>
      <c r="L118" s="17">
        <v>1379481.01567173</v>
      </c>
      <c r="M118" s="17">
        <v>1682260.3530807495</v>
      </c>
      <c r="N118" s="17">
        <v>1814691.8213639259</v>
      </c>
      <c r="O118" s="17">
        <v>2392679.4210863113</v>
      </c>
      <c r="P118" s="17">
        <v>1269715.5192346573</v>
      </c>
      <c r="Q118" s="17">
        <v>13910153.69661808</v>
      </c>
      <c r="R118" s="17">
        <v>22937352.485388756</v>
      </c>
      <c r="S118" s="17">
        <v>39042768.086281776</v>
      </c>
      <c r="T118" s="17">
        <v>21967916.398195267</v>
      </c>
      <c r="U118" s="17">
        <v>45337316.394136429</v>
      </c>
      <c r="V118" s="17">
        <v>-12442790.602151871</v>
      </c>
      <c r="W118" s="17">
        <v>91896132.423599243</v>
      </c>
      <c r="X118" s="17">
        <v>252454494.45161247</v>
      </c>
      <c r="Y118" s="17">
        <v>152648133.25799179</v>
      </c>
      <c r="Z118" s="17">
        <v>214856673.6687355</v>
      </c>
      <c r="AA118" s="17">
        <v>280869445.11581421</v>
      </c>
      <c r="AB118" s="17">
        <v>283841773.13827324</v>
      </c>
      <c r="AC118" s="17">
        <v>304894374.00934792</v>
      </c>
      <c r="AD118" s="17">
        <v>359699242.58501816</v>
      </c>
      <c r="AE118" s="17">
        <v>302356554.84190369</v>
      </c>
      <c r="AF118" s="17">
        <v>197599528.51202393</v>
      </c>
      <c r="AG118" s="17">
        <v>576319736.5295105</v>
      </c>
    </row>
    <row r="119" spans="2:33" x14ac:dyDescent="0.2">
      <c r="B119" s="14" t="s">
        <v>38</v>
      </c>
      <c r="C119" s="52" t="s">
        <v>120</v>
      </c>
      <c r="D119" s="11" t="s">
        <v>229</v>
      </c>
      <c r="E119" s="19">
        <v>864478377.18067634</v>
      </c>
      <c r="F119" s="17">
        <v>0</v>
      </c>
      <c r="G119" s="17">
        <v>-127004.06831121445</v>
      </c>
      <c r="H119" s="17">
        <v>-113983.83464694023</v>
      </c>
      <c r="I119" s="17">
        <v>-102104.85859394073</v>
      </c>
      <c r="J119" s="17">
        <v>20356.069867610931</v>
      </c>
      <c r="K119" s="17">
        <v>1133153.0406503677</v>
      </c>
      <c r="L119" s="17">
        <v>1379247.01567173</v>
      </c>
      <c r="M119" s="17">
        <v>1684565.3530807495</v>
      </c>
      <c r="N119" s="17">
        <v>1815192.8213639259</v>
      </c>
      <c r="O119" s="17">
        <v>2392979.4210863113</v>
      </c>
      <c r="P119" s="17">
        <v>1253639.5192346573</v>
      </c>
      <c r="Q119" s="17">
        <v>14063404.69661808</v>
      </c>
      <c r="R119" s="17">
        <v>22735030.485388756</v>
      </c>
      <c r="S119" s="17">
        <v>37956786.086281776</v>
      </c>
      <c r="T119" s="17">
        <v>21333252.398195267</v>
      </c>
      <c r="U119" s="17">
        <v>47471881.394136429</v>
      </c>
      <c r="V119" s="17">
        <v>-11436005.602151871</v>
      </c>
      <c r="W119" s="17">
        <v>90629258.423599243</v>
      </c>
      <c r="X119" s="17">
        <v>254837061.45161247</v>
      </c>
      <c r="Y119" s="17">
        <v>155130396.25799179</v>
      </c>
      <c r="Z119" s="17">
        <v>217596614.6687355</v>
      </c>
      <c r="AA119" s="17">
        <v>285550034.11581421</v>
      </c>
      <c r="AB119" s="17">
        <v>286723938.13827324</v>
      </c>
      <c r="AC119" s="17">
        <v>307978423.00934792</v>
      </c>
      <c r="AD119" s="17">
        <v>348091837.58501816</v>
      </c>
      <c r="AE119" s="17">
        <v>298236297.84190369</v>
      </c>
      <c r="AF119" s="17">
        <v>180035492.51202393</v>
      </c>
      <c r="AG119" s="17">
        <v>578620763.5295105</v>
      </c>
    </row>
    <row r="122" spans="2:33" ht="20.25" x14ac:dyDescent="0.3">
      <c r="C122" s="4" t="s">
        <v>251</v>
      </c>
      <c r="D122" s="37"/>
      <c r="E122" s="37"/>
      <c r="F122" s="37" t="s">
        <v>37</v>
      </c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</row>
    <row r="124" spans="2:33" ht="15.75" x14ac:dyDescent="0.25">
      <c r="C124" s="8"/>
      <c r="D124" s="8"/>
      <c r="E124" s="8"/>
      <c r="F124" s="5">
        <v>2023</v>
      </c>
      <c r="G124" s="5">
        <v>2024</v>
      </c>
      <c r="H124" s="5">
        <v>2025</v>
      </c>
      <c r="I124" s="5">
        <v>2026</v>
      </c>
      <c r="J124" s="5">
        <v>2027</v>
      </c>
      <c r="K124" s="5">
        <v>2028</v>
      </c>
      <c r="L124" s="5">
        <v>2029</v>
      </c>
      <c r="M124" s="5">
        <v>2030</v>
      </c>
      <c r="N124" s="5">
        <v>2031</v>
      </c>
      <c r="O124" s="5">
        <v>2032</v>
      </c>
      <c r="P124" s="5">
        <v>2033</v>
      </c>
      <c r="Q124" s="5">
        <v>2034</v>
      </c>
      <c r="R124" s="5">
        <v>2035</v>
      </c>
      <c r="S124" s="5">
        <v>2036</v>
      </c>
      <c r="T124" s="5">
        <v>2037</v>
      </c>
      <c r="U124" s="5">
        <v>2038</v>
      </c>
      <c r="V124" s="5">
        <v>2039</v>
      </c>
      <c r="W124" s="5">
        <v>2040</v>
      </c>
      <c r="X124" s="5">
        <v>2041</v>
      </c>
      <c r="Y124" s="5">
        <v>2042</v>
      </c>
      <c r="Z124" s="5">
        <v>2043</v>
      </c>
      <c r="AA124" s="5">
        <v>2044</v>
      </c>
      <c r="AB124" s="5">
        <v>2045</v>
      </c>
      <c r="AC124" s="5">
        <v>2046</v>
      </c>
      <c r="AD124" s="5">
        <v>2047</v>
      </c>
      <c r="AE124" s="5">
        <v>2048</v>
      </c>
      <c r="AF124" s="5">
        <v>2049</v>
      </c>
      <c r="AG124" s="5">
        <v>2050</v>
      </c>
    </row>
    <row r="125" spans="2:33" x14ac:dyDescent="0.2">
      <c r="C125" s="24" t="s">
        <v>252</v>
      </c>
      <c r="D125" s="11" t="s">
        <v>16</v>
      </c>
      <c r="E125" s="24"/>
      <c r="F125" s="102">
        <v>1.1130249999999999</v>
      </c>
      <c r="G125" s="102">
        <v>1.1742413749999998</v>
      </c>
      <c r="H125" s="102">
        <v>1.2388246506249998</v>
      </c>
      <c r="I125" s="102">
        <v>1.3069600064093747</v>
      </c>
      <c r="J125" s="102">
        <v>1.3788428067618903</v>
      </c>
      <c r="K125" s="102">
        <v>1.4546791611337941</v>
      </c>
      <c r="L125" s="102">
        <v>1.5346865149961528</v>
      </c>
      <c r="M125" s="102">
        <v>1.6190942733209412</v>
      </c>
      <c r="N125" s="102">
        <v>1.708144458353593</v>
      </c>
      <c r="O125" s="102">
        <v>1.8020924035630403</v>
      </c>
      <c r="P125" s="102">
        <v>1.9012074857590076</v>
      </c>
      <c r="Q125" s="102">
        <v>2.0057738974757529</v>
      </c>
      <c r="R125" s="102">
        <v>2.1160914618369193</v>
      </c>
      <c r="S125" s="102">
        <v>2.2324764922379496</v>
      </c>
      <c r="T125" s="102">
        <v>2.3552626993110368</v>
      </c>
      <c r="U125" s="102">
        <v>2.4848021477731437</v>
      </c>
      <c r="V125" s="102">
        <v>2.6214662659006667</v>
      </c>
      <c r="W125" s="102">
        <v>2.7656469105252031</v>
      </c>
      <c r="X125" s="102">
        <v>2.9177574906040893</v>
      </c>
      <c r="Y125" s="102">
        <v>3.078234152587314</v>
      </c>
      <c r="Z125" s="102">
        <v>3.2475370309796161</v>
      </c>
      <c r="AA125" s="102">
        <v>3.4261515676834948</v>
      </c>
      <c r="AB125" s="102">
        <v>3.6145899039060869</v>
      </c>
      <c r="AC125" s="102">
        <v>3.8133923486209218</v>
      </c>
      <c r="AD125" s="102">
        <v>4.0231289277950726</v>
      </c>
      <c r="AE125" s="102">
        <v>4.2444010188238011</v>
      </c>
      <c r="AF125" s="102">
        <v>4.47784307485911</v>
      </c>
      <c r="AG125" s="102">
        <v>4.7241244439763603</v>
      </c>
    </row>
    <row r="127" spans="2:33" ht="15.75" x14ac:dyDescent="0.25">
      <c r="C127" s="8" t="s">
        <v>253</v>
      </c>
      <c r="D127" s="6" t="s">
        <v>239</v>
      </c>
      <c r="E127" s="137" t="s">
        <v>241</v>
      </c>
      <c r="F127" s="5">
        <v>2023</v>
      </c>
      <c r="G127" s="5">
        <v>2024</v>
      </c>
      <c r="H127" s="5">
        <v>2025</v>
      </c>
      <c r="I127" s="5">
        <v>2026</v>
      </c>
      <c r="J127" s="5">
        <v>2027</v>
      </c>
      <c r="K127" s="5">
        <v>2028</v>
      </c>
      <c r="L127" s="5">
        <v>2029</v>
      </c>
      <c r="M127" s="5">
        <v>2030</v>
      </c>
      <c r="N127" s="5">
        <v>2031</v>
      </c>
      <c r="O127" s="5">
        <v>2032</v>
      </c>
      <c r="P127" s="5">
        <v>2033</v>
      </c>
      <c r="Q127" s="5">
        <v>2034</v>
      </c>
      <c r="R127" s="5">
        <v>2035</v>
      </c>
      <c r="S127" s="5">
        <v>2036</v>
      </c>
      <c r="T127" s="5">
        <v>2037</v>
      </c>
      <c r="U127" s="5">
        <v>2038</v>
      </c>
      <c r="V127" s="5">
        <v>2039</v>
      </c>
      <c r="W127" s="5">
        <v>2040</v>
      </c>
      <c r="X127" s="5">
        <v>2041</v>
      </c>
      <c r="Y127" s="5">
        <v>2042</v>
      </c>
      <c r="Z127" s="5">
        <v>2043</v>
      </c>
      <c r="AA127" s="5">
        <v>2044</v>
      </c>
      <c r="AB127" s="5">
        <v>2045</v>
      </c>
      <c r="AC127" s="5">
        <v>2046</v>
      </c>
      <c r="AD127" s="5">
        <v>2047</v>
      </c>
      <c r="AE127" s="5">
        <v>2048</v>
      </c>
      <c r="AF127" s="5">
        <v>2049</v>
      </c>
      <c r="AG127" s="5">
        <v>2050</v>
      </c>
    </row>
    <row r="128" spans="2:33" x14ac:dyDescent="0.2">
      <c r="C128" s="24" t="s">
        <v>43</v>
      </c>
      <c r="D128" s="11" t="s">
        <v>229</v>
      </c>
      <c r="E128" s="138">
        <v>5.5548849724159082</v>
      </c>
      <c r="F128" s="17">
        <v>0</v>
      </c>
      <c r="G128" s="17">
        <v>-3.1274538550033446E-5</v>
      </c>
      <c r="H128" s="17">
        <v>-2.7429410478373772E-5</v>
      </c>
      <c r="I128" s="17">
        <v>-2.8709456966034608E-5</v>
      </c>
      <c r="J128" s="17">
        <v>-3.1206585267582674E-5</v>
      </c>
      <c r="K128" s="17">
        <v>1.5275301206156834E-2</v>
      </c>
      <c r="L128" s="17">
        <v>0.62338617585694245</v>
      </c>
      <c r="M128" s="17">
        <v>-3.1022241039423449E-5</v>
      </c>
      <c r="N128" s="17">
        <v>-5.0050053875201193E-2</v>
      </c>
      <c r="O128" s="17">
        <v>-3.1505704352142038E-5</v>
      </c>
      <c r="P128" s="17">
        <v>0.13022028009309972</v>
      </c>
      <c r="Q128" s="17">
        <v>2.4233863588725693</v>
      </c>
      <c r="R128" s="17">
        <v>2.1681845240541762</v>
      </c>
      <c r="S128" s="17">
        <v>-0.10060428720436959</v>
      </c>
      <c r="T128" s="17">
        <v>-3.1417281185908529E-5</v>
      </c>
      <c r="U128" s="17">
        <v>0.34567454731890607</v>
      </c>
      <c r="V128" s="17">
        <v>-3.1287419681839574E-5</v>
      </c>
      <c r="W128" s="17">
        <v>-3.1161072581839548E-5</v>
      </c>
      <c r="X128" s="17">
        <v>-3.1073092459025535E-5</v>
      </c>
      <c r="Y128" s="17">
        <v>-3.1318340704551493E-5</v>
      </c>
      <c r="Z128" s="17">
        <v>-3.1349021829429358E-5</v>
      </c>
      <c r="AA128" s="17">
        <v>-3.1319058590011053E-5</v>
      </c>
      <c r="AB128" s="17">
        <v>-3.1325332101389448E-5</v>
      </c>
      <c r="AC128" s="17">
        <v>-3.1295251534687553E-5</v>
      </c>
      <c r="AD128" s="17">
        <v>-3.1277164720924996E-5</v>
      </c>
      <c r="AE128" s="17">
        <v>-3.1408427843721173E-5</v>
      </c>
      <c r="AF128" s="17">
        <v>-3.1332223463952296E-5</v>
      </c>
      <c r="AG128" s="17">
        <v>-3.1162283020431334E-5</v>
      </c>
    </row>
    <row r="129" spans="3:33" x14ac:dyDescent="0.2">
      <c r="C129" s="24" t="s">
        <v>44</v>
      </c>
      <c r="D129" s="11" t="s">
        <v>229</v>
      </c>
      <c r="E129" s="138">
        <v>180.58125605490579</v>
      </c>
      <c r="F129" s="17">
        <v>0</v>
      </c>
      <c r="G129" s="17">
        <v>1.7814715994171573E-7</v>
      </c>
      <c r="H129" s="17">
        <v>-7.6435064396943696E-6</v>
      </c>
      <c r="I129" s="17">
        <v>-1.2632418465437395E-5</v>
      </c>
      <c r="J129" s="17">
        <v>-8.5651633590499287E-6</v>
      </c>
      <c r="K129" s="17">
        <v>-8.5904811632095523E-6</v>
      </c>
      <c r="L129" s="17">
        <v>-9.3321113517867947E-6</v>
      </c>
      <c r="M129" s="17">
        <v>-8.6879349624948712E-6</v>
      </c>
      <c r="N129" s="17">
        <v>-9.3924926398175176E-6</v>
      </c>
      <c r="O129" s="17">
        <v>-9.4311312469329639E-6</v>
      </c>
      <c r="P129" s="17">
        <v>-1.0868124109364455E-5</v>
      </c>
      <c r="Q129" s="17">
        <v>0.81931689748863523</v>
      </c>
      <c r="R129" s="17">
        <v>1.0104381690322581</v>
      </c>
      <c r="S129" s="17">
        <v>2.1369668145659215</v>
      </c>
      <c r="T129" s="17">
        <v>9.3746885252474303</v>
      </c>
      <c r="U129" s="17">
        <v>12.109476656841785</v>
      </c>
      <c r="V129" s="17">
        <v>12.216353308609623</v>
      </c>
      <c r="W129" s="17">
        <v>12.377867382093061</v>
      </c>
      <c r="X129" s="17">
        <v>8.1859658215902549</v>
      </c>
      <c r="Y129" s="17">
        <v>10.17734946828184</v>
      </c>
      <c r="Z129" s="17">
        <v>10.093806062151012</v>
      </c>
      <c r="AA129" s="17">
        <v>17.730572634769885</v>
      </c>
      <c r="AB129" s="17">
        <v>17.225204621193459</v>
      </c>
      <c r="AC129" s="17">
        <v>15.707229187592974</v>
      </c>
      <c r="AD129" s="17">
        <v>10.979721963088299</v>
      </c>
      <c r="AE129" s="17">
        <v>9.6484204220770025</v>
      </c>
      <c r="AF129" s="17">
        <v>9.9846293894213467</v>
      </c>
      <c r="AG129" s="17">
        <v>20.80333369607758</v>
      </c>
    </row>
    <row r="130" spans="3:33" x14ac:dyDescent="0.2">
      <c r="C130" s="24" t="s">
        <v>45</v>
      </c>
      <c r="D130" s="11" t="s">
        <v>229</v>
      </c>
      <c r="E130" s="138">
        <v>575.17008596379844</v>
      </c>
      <c r="F130" s="17">
        <v>0</v>
      </c>
      <c r="G130" s="17">
        <v>0.2624152339401542</v>
      </c>
      <c r="H130" s="17">
        <v>0.25163896548697362</v>
      </c>
      <c r="I130" s="17">
        <v>0.22397741613076869</v>
      </c>
      <c r="J130" s="17">
        <v>-5.7003067068318574E-3</v>
      </c>
      <c r="K130" s="17">
        <v>1.9280707130230099</v>
      </c>
      <c r="L130" s="17">
        <v>1.8433093289336568</v>
      </c>
      <c r="M130" s="17">
        <v>2.1704419463025326</v>
      </c>
      <c r="N130" s="17">
        <v>2.0897635591887025</v>
      </c>
      <c r="O130" s="17">
        <v>3.6342210524978911</v>
      </c>
      <c r="P130" s="17">
        <v>2.9631553776743718</v>
      </c>
      <c r="Q130" s="17">
        <v>-4.914179120814353</v>
      </c>
      <c r="R130" s="17">
        <v>-9.1088022208311017</v>
      </c>
      <c r="S130" s="17">
        <v>-0.94607163941789507</v>
      </c>
      <c r="T130" s="17">
        <v>6.4071367138770254</v>
      </c>
      <c r="U130" s="17">
        <v>-6.1057377888087974</v>
      </c>
      <c r="V130" s="17">
        <v>65.45885304992099</v>
      </c>
      <c r="W130" s="17">
        <v>51.324672493310182</v>
      </c>
      <c r="X130" s="17">
        <v>15.985546464919898</v>
      </c>
      <c r="Y130" s="17">
        <v>60.710027532684968</v>
      </c>
      <c r="Z130" s="17">
        <v>48.765248149697527</v>
      </c>
      <c r="AA130" s="17">
        <v>15.505525980254241</v>
      </c>
      <c r="AB130" s="17">
        <v>27.595462685285668</v>
      </c>
      <c r="AC130" s="17">
        <v>28.229388885964127</v>
      </c>
      <c r="AD130" s="17">
        <v>35.716824917141544</v>
      </c>
      <c r="AE130" s="17">
        <v>75.593865164958856</v>
      </c>
      <c r="AF130" s="17">
        <v>109.31514534151216</v>
      </c>
      <c r="AG130" s="17">
        <v>40.275886067672225</v>
      </c>
    </row>
    <row r="131" spans="3:33" x14ac:dyDescent="0.2">
      <c r="C131" s="24" t="s">
        <v>254</v>
      </c>
      <c r="D131" s="11" t="s">
        <v>229</v>
      </c>
      <c r="E131" s="138">
        <v>-7.4810067390571655</v>
      </c>
      <c r="F131" s="17">
        <v>0</v>
      </c>
      <c r="G131" s="17">
        <v>-1.2705740980593317E-4</v>
      </c>
      <c r="H131" s="17">
        <v>-1.2368677972464959E-4</v>
      </c>
      <c r="I131" s="17">
        <v>-1.3640076755830788E-4</v>
      </c>
      <c r="J131" s="17">
        <v>-1.2631811803172371E-4</v>
      </c>
      <c r="K131" s="17">
        <v>-1.6745338147451858E-2</v>
      </c>
      <c r="L131" s="17">
        <v>-4.8792150768832403E-3</v>
      </c>
      <c r="M131" s="17">
        <v>-1.271496147417622E-4</v>
      </c>
      <c r="N131" s="17">
        <v>-2.1457083251550315E-4</v>
      </c>
      <c r="O131" s="17">
        <v>-5.7516190113701932E-2</v>
      </c>
      <c r="P131" s="17">
        <v>9.6893745406874857E-2</v>
      </c>
      <c r="Q131" s="17">
        <v>-6.0788178312451209E-2</v>
      </c>
      <c r="R131" s="17">
        <v>0.30185103395937019</v>
      </c>
      <c r="S131" s="17">
        <v>-4.3612541346043869</v>
      </c>
      <c r="T131" s="17">
        <v>-2.1371468968166751</v>
      </c>
      <c r="U131" s="17">
        <v>0.52964272041886029</v>
      </c>
      <c r="V131" s="17">
        <v>0.43299685154270656</v>
      </c>
      <c r="W131" s="17">
        <v>1.4890974335529084</v>
      </c>
      <c r="X131" s="17">
        <v>-0.15227375876864999</v>
      </c>
      <c r="Y131" s="17">
        <v>-4.7470569701899681</v>
      </c>
      <c r="Z131" s="17">
        <v>0.7340801787970801</v>
      </c>
      <c r="AA131" s="17">
        <v>-0.81326193983189132</v>
      </c>
      <c r="AB131" s="17">
        <v>0.68248007015659762</v>
      </c>
      <c r="AC131" s="17">
        <v>3.2006354434838895E-2</v>
      </c>
      <c r="AD131" s="17">
        <v>0.44683588985648776</v>
      </c>
      <c r="AE131" s="17">
        <v>7.5344795620003929E-2</v>
      </c>
      <c r="AF131" s="17">
        <v>-0.18900975866140149</v>
      </c>
      <c r="AG131" s="17">
        <v>0.23855175124294595</v>
      </c>
    </row>
    <row r="132" spans="3:33" x14ac:dyDescent="0.2">
      <c r="C132" s="24" t="s">
        <v>255</v>
      </c>
      <c r="D132" s="11" t="s">
        <v>229</v>
      </c>
      <c r="E132" s="138">
        <v>866.32927259606151</v>
      </c>
      <c r="F132" s="17">
        <v>0</v>
      </c>
      <c r="G132" s="17">
        <v>-0.10820183227763923</v>
      </c>
      <c r="H132" s="17">
        <v>-9.2068586615060802E-2</v>
      </c>
      <c r="I132" s="17">
        <v>-7.8190501693080519E-2</v>
      </c>
      <c r="J132" s="17">
        <v>1.4838580414876939E-2</v>
      </c>
      <c r="K132" s="17">
        <v>0.78078319329543455</v>
      </c>
      <c r="L132" s="17">
        <v>0.89886827191883434</v>
      </c>
      <c r="M132" s="17">
        <v>1.0390132191810224</v>
      </c>
      <c r="N132" s="17">
        <v>1.062376084463623</v>
      </c>
      <c r="O132" s="17">
        <v>1.327722938266418</v>
      </c>
      <c r="P132" s="17">
        <v>0.66784689664092955</v>
      </c>
      <c r="Q132" s="17">
        <v>6.9350556980145548</v>
      </c>
      <c r="R132" s="17">
        <v>10.839490116120732</v>
      </c>
      <c r="S132" s="17">
        <v>17.488546115503905</v>
      </c>
      <c r="T132" s="17">
        <v>9.3271618510416427</v>
      </c>
      <c r="U132" s="17">
        <v>18.245845623872832</v>
      </c>
      <c r="V132" s="17">
        <v>-4.746500370424128</v>
      </c>
      <c r="W132" s="17">
        <v>33.227716840450881</v>
      </c>
      <c r="X132" s="17">
        <v>86.523467171133746</v>
      </c>
      <c r="Y132" s="17">
        <v>49.58951323754502</v>
      </c>
      <c r="Z132" s="17">
        <v>66.159884127302533</v>
      </c>
      <c r="AA132" s="17">
        <v>81.978114384973622</v>
      </c>
      <c r="AB132" s="17">
        <v>78.526687863411894</v>
      </c>
      <c r="AC132" s="17">
        <v>79.953580994520578</v>
      </c>
      <c r="AD132" s="17">
        <v>89.407833813110216</v>
      </c>
      <c r="AE132" s="17">
        <v>71.236566361416067</v>
      </c>
      <c r="AF132" s="17">
        <v>44.128283463404117</v>
      </c>
      <c r="AG132" s="17">
        <v>121.99503704106793</v>
      </c>
    </row>
    <row r="133" spans="3:33" x14ac:dyDescent="0.2">
      <c r="C133"/>
    </row>
    <row r="134" spans="3:33" ht="15.75" x14ac:dyDescent="0.25">
      <c r="C134" s="8" t="s">
        <v>256</v>
      </c>
      <c r="D134" s="6" t="s">
        <v>239</v>
      </c>
      <c r="E134" s="13" t="s">
        <v>257</v>
      </c>
      <c r="F134" s="5">
        <v>2023</v>
      </c>
      <c r="G134" s="5">
        <v>2024</v>
      </c>
      <c r="H134" s="5">
        <v>2025</v>
      </c>
      <c r="I134" s="5">
        <v>2026</v>
      </c>
      <c r="J134" s="5">
        <v>2027</v>
      </c>
      <c r="K134" s="5">
        <v>2028</v>
      </c>
      <c r="L134" s="5">
        <v>2029</v>
      </c>
      <c r="M134" s="5">
        <v>2030</v>
      </c>
      <c r="N134" s="5">
        <v>2031</v>
      </c>
      <c r="O134" s="5">
        <v>2032</v>
      </c>
      <c r="P134" s="5">
        <v>2033</v>
      </c>
      <c r="Q134" s="5">
        <v>2034</v>
      </c>
      <c r="R134" s="5">
        <v>2035</v>
      </c>
      <c r="S134" s="5">
        <v>2036</v>
      </c>
      <c r="T134" s="5">
        <v>2037</v>
      </c>
      <c r="U134" s="5">
        <v>2038</v>
      </c>
      <c r="V134" s="5">
        <v>2039</v>
      </c>
      <c r="W134" s="5">
        <v>2040</v>
      </c>
      <c r="X134" s="5">
        <v>2041</v>
      </c>
      <c r="Y134" s="5">
        <v>2042</v>
      </c>
      <c r="Z134" s="5">
        <v>2043</v>
      </c>
      <c r="AA134" s="5">
        <v>2044</v>
      </c>
      <c r="AB134" s="5">
        <v>2045</v>
      </c>
      <c r="AC134" s="5">
        <v>2046</v>
      </c>
      <c r="AD134" s="5">
        <v>2047</v>
      </c>
      <c r="AE134" s="5">
        <v>2048</v>
      </c>
      <c r="AF134" s="5">
        <v>2049</v>
      </c>
      <c r="AG134" s="5">
        <v>2050</v>
      </c>
    </row>
    <row r="135" spans="3:33" x14ac:dyDescent="0.2">
      <c r="C135" s="24" t="s">
        <v>43</v>
      </c>
      <c r="D135" s="11" t="s">
        <v>229</v>
      </c>
      <c r="E135" s="138" t="b">
        <v>1</v>
      </c>
      <c r="F135" s="17">
        <v>0</v>
      </c>
      <c r="G135" s="17">
        <v>-3.1274538550033446E-5</v>
      </c>
      <c r="H135" s="17">
        <v>-5.8703949028407221E-5</v>
      </c>
      <c r="I135" s="17">
        <v>-8.7413405994441826E-5</v>
      </c>
      <c r="J135" s="17">
        <v>-1.186199912620245E-4</v>
      </c>
      <c r="K135" s="17">
        <v>1.515668121489481E-2</v>
      </c>
      <c r="L135" s="17">
        <v>0.63854285707183722</v>
      </c>
      <c r="M135" s="17">
        <v>0.63851183483079776</v>
      </c>
      <c r="N135" s="17">
        <v>0.58846178095559654</v>
      </c>
      <c r="O135" s="17">
        <v>0.58843027525124436</v>
      </c>
      <c r="P135" s="17">
        <v>0.71865055534434408</v>
      </c>
      <c r="Q135" s="17">
        <v>3.1420369142169133</v>
      </c>
      <c r="R135" s="17">
        <v>5.3102214382710891</v>
      </c>
      <c r="S135" s="17">
        <v>5.2096171510667197</v>
      </c>
      <c r="T135" s="17">
        <v>5.2095857337855342</v>
      </c>
      <c r="U135" s="17">
        <v>5.5552602811044407</v>
      </c>
      <c r="V135" s="17">
        <v>5.555228993684759</v>
      </c>
      <c r="W135" s="17">
        <v>5.5551978326121771</v>
      </c>
      <c r="X135" s="17">
        <v>5.5551667595197181</v>
      </c>
      <c r="Y135" s="17">
        <v>5.5551354411790133</v>
      </c>
      <c r="Z135" s="17">
        <v>5.5551040921571841</v>
      </c>
      <c r="AA135" s="17">
        <v>5.555072773098594</v>
      </c>
      <c r="AB135" s="17">
        <v>5.5550414477664924</v>
      </c>
      <c r="AC135" s="17">
        <v>5.5550101525149573</v>
      </c>
      <c r="AD135" s="17">
        <v>5.554978875350236</v>
      </c>
      <c r="AE135" s="17">
        <v>5.5549474669223926</v>
      </c>
      <c r="AF135" s="17">
        <v>5.5549161346989289</v>
      </c>
      <c r="AG135" s="17">
        <v>5.5548849724159082</v>
      </c>
    </row>
    <row r="136" spans="3:33" x14ac:dyDescent="0.2">
      <c r="C136" s="24" t="s">
        <v>44</v>
      </c>
      <c r="D136" s="11" t="s">
        <v>229</v>
      </c>
      <c r="E136" s="138" t="b">
        <v>1</v>
      </c>
      <c r="F136" s="17">
        <v>0</v>
      </c>
      <c r="G136" s="17">
        <v>1.7814715994171573E-7</v>
      </c>
      <c r="H136" s="17">
        <v>-7.4653592797526539E-6</v>
      </c>
      <c r="I136" s="17">
        <v>-2.0097777745190049E-5</v>
      </c>
      <c r="J136" s="17">
        <v>-2.8662941104239979E-5</v>
      </c>
      <c r="K136" s="17">
        <v>-3.7253422267449533E-5</v>
      </c>
      <c r="L136" s="17">
        <v>-4.6585533619236325E-5</v>
      </c>
      <c r="M136" s="17">
        <v>-5.5273468581731194E-5</v>
      </c>
      <c r="N136" s="17">
        <v>-6.4665961221548718E-5</v>
      </c>
      <c r="O136" s="17">
        <v>-7.4097092468481676E-5</v>
      </c>
      <c r="P136" s="17">
        <v>-8.4965216577846136E-5</v>
      </c>
      <c r="Q136" s="17">
        <v>0.81923193227205737</v>
      </c>
      <c r="R136" s="17">
        <v>1.8296701013043155</v>
      </c>
      <c r="S136" s="17">
        <v>3.9666369158702368</v>
      </c>
      <c r="T136" s="17">
        <v>13.341325441117668</v>
      </c>
      <c r="U136" s="17">
        <v>25.450802097959453</v>
      </c>
      <c r="V136" s="17">
        <v>37.66715540656908</v>
      </c>
      <c r="W136" s="17">
        <v>50.045022788662138</v>
      </c>
      <c r="X136" s="17">
        <v>58.230988610252396</v>
      </c>
      <c r="Y136" s="17">
        <v>68.408338078534229</v>
      </c>
      <c r="Z136" s="17">
        <v>78.502144140685246</v>
      </c>
      <c r="AA136" s="17">
        <v>96.232716775455131</v>
      </c>
      <c r="AB136" s="17">
        <v>113.45792139664859</v>
      </c>
      <c r="AC136" s="17">
        <v>129.16515058424156</v>
      </c>
      <c r="AD136" s="17">
        <v>140.14487254732987</v>
      </c>
      <c r="AE136" s="17">
        <v>149.79329296940688</v>
      </c>
      <c r="AF136" s="17">
        <v>159.77792235882822</v>
      </c>
      <c r="AG136" s="17">
        <v>180.58125605490579</v>
      </c>
    </row>
    <row r="137" spans="3:33" x14ac:dyDescent="0.2">
      <c r="C137" s="24" t="s">
        <v>45</v>
      </c>
      <c r="D137" s="11" t="s">
        <v>229</v>
      </c>
      <c r="E137" s="138" t="b">
        <v>1</v>
      </c>
      <c r="F137" s="17">
        <v>0</v>
      </c>
      <c r="G137" s="17">
        <v>0.2624152339401542</v>
      </c>
      <c r="H137" s="17">
        <v>0.51405419942712782</v>
      </c>
      <c r="I137" s="17">
        <v>0.73803161555789654</v>
      </c>
      <c r="J137" s="17">
        <v>0.73233130885106468</v>
      </c>
      <c r="K137" s="17">
        <v>2.6604020218740745</v>
      </c>
      <c r="L137" s="17">
        <v>4.5037113508077313</v>
      </c>
      <c r="M137" s="17">
        <v>6.6741532971102639</v>
      </c>
      <c r="N137" s="17">
        <v>8.763916856298966</v>
      </c>
      <c r="O137" s="17">
        <v>12.398137908796857</v>
      </c>
      <c r="P137" s="17">
        <v>15.361293286471229</v>
      </c>
      <c r="Q137" s="17">
        <v>10.447114165656876</v>
      </c>
      <c r="R137" s="17">
        <v>1.3383119448257741</v>
      </c>
      <c r="S137" s="17">
        <v>0.39224030540787902</v>
      </c>
      <c r="T137" s="17">
        <v>6.7993770192849041</v>
      </c>
      <c r="U137" s="17">
        <v>0.69363923047610676</v>
      </c>
      <c r="V137" s="17">
        <v>66.152492280397098</v>
      </c>
      <c r="W137" s="17">
        <v>117.47716477370727</v>
      </c>
      <c r="X137" s="17">
        <v>133.46271123862718</v>
      </c>
      <c r="Y137" s="17">
        <v>194.17273877131214</v>
      </c>
      <c r="Z137" s="17">
        <v>242.93798692100967</v>
      </c>
      <c r="AA137" s="17">
        <v>258.44351290126389</v>
      </c>
      <c r="AB137" s="17">
        <v>286.03897558654955</v>
      </c>
      <c r="AC137" s="17">
        <v>314.26836447251367</v>
      </c>
      <c r="AD137" s="17">
        <v>349.9851893896552</v>
      </c>
      <c r="AE137" s="17">
        <v>425.57905455461406</v>
      </c>
      <c r="AF137" s="17">
        <v>534.89419989612622</v>
      </c>
      <c r="AG137" s="17">
        <v>575.17008596379844</v>
      </c>
    </row>
    <row r="138" spans="3:33" x14ac:dyDescent="0.2">
      <c r="C138" s="24" t="s">
        <v>254</v>
      </c>
      <c r="D138" s="11" t="s">
        <v>229</v>
      </c>
      <c r="E138" s="138" t="b">
        <v>1</v>
      </c>
      <c r="F138" s="17">
        <v>0</v>
      </c>
      <c r="G138" s="17">
        <v>-1.2705740980593317E-4</v>
      </c>
      <c r="H138" s="17">
        <v>-2.5074418953058275E-4</v>
      </c>
      <c r="I138" s="17">
        <v>-3.8714495708889064E-4</v>
      </c>
      <c r="J138" s="17">
        <v>-5.134630751206144E-4</v>
      </c>
      <c r="K138" s="17">
        <v>-1.7258801222572472E-2</v>
      </c>
      <c r="L138" s="17">
        <v>-2.2138016299455714E-2</v>
      </c>
      <c r="M138" s="17">
        <v>-2.2265165914197475E-2</v>
      </c>
      <c r="N138" s="17">
        <v>-2.2479736746712976E-2</v>
      </c>
      <c r="O138" s="17">
        <v>-7.9995926860414901E-2</v>
      </c>
      <c r="P138" s="17">
        <v>1.6897818546459956E-2</v>
      </c>
      <c r="Q138" s="17">
        <v>-4.3890359765991253E-2</v>
      </c>
      <c r="R138" s="17">
        <v>0.25796067419337892</v>
      </c>
      <c r="S138" s="17">
        <v>-4.1032934604110078</v>
      </c>
      <c r="T138" s="17">
        <v>-6.2404403572276834</v>
      </c>
      <c r="U138" s="17">
        <v>-5.7107976368088229</v>
      </c>
      <c r="V138" s="17">
        <v>-5.2778007852661162</v>
      </c>
      <c r="W138" s="17">
        <v>-3.7887033517132078</v>
      </c>
      <c r="X138" s="17">
        <v>-3.9409771104818576</v>
      </c>
      <c r="Y138" s="17">
        <v>-8.6880340806718266</v>
      </c>
      <c r="Z138" s="17">
        <v>-7.9539539018747467</v>
      </c>
      <c r="AA138" s="17">
        <v>-8.7672158417066388</v>
      </c>
      <c r="AB138" s="17">
        <v>-8.0847357715500419</v>
      </c>
      <c r="AC138" s="17">
        <v>-8.0527294171152022</v>
      </c>
      <c r="AD138" s="17">
        <v>-7.605893527258714</v>
      </c>
      <c r="AE138" s="17">
        <v>-7.5305487316387101</v>
      </c>
      <c r="AF138" s="17">
        <v>-7.7195584903001118</v>
      </c>
      <c r="AG138" s="17">
        <v>-7.4810067390571655</v>
      </c>
    </row>
    <row r="139" spans="3:33" x14ac:dyDescent="0.2">
      <c r="C139" s="24" t="s">
        <v>255</v>
      </c>
      <c r="D139" s="11" t="s">
        <v>229</v>
      </c>
      <c r="E139" s="138" t="b">
        <v>1</v>
      </c>
      <c r="F139" s="17">
        <v>0</v>
      </c>
      <c r="G139" s="17">
        <v>-0.10820183227763923</v>
      </c>
      <c r="H139" s="17">
        <v>-0.20027041889270003</v>
      </c>
      <c r="I139" s="17">
        <v>-0.27846092058578054</v>
      </c>
      <c r="J139" s="17">
        <v>-0.26362234017090358</v>
      </c>
      <c r="K139" s="17">
        <v>0.51716085312453097</v>
      </c>
      <c r="L139" s="17">
        <v>1.4160291250433654</v>
      </c>
      <c r="M139" s="17">
        <v>2.4550423442243878</v>
      </c>
      <c r="N139" s="17">
        <v>3.5174184286880106</v>
      </c>
      <c r="O139" s="17">
        <v>4.8451413669544285</v>
      </c>
      <c r="P139" s="17">
        <v>5.512988263595358</v>
      </c>
      <c r="Q139" s="17">
        <v>12.448043961609912</v>
      </c>
      <c r="R139" s="17">
        <v>23.287534077730644</v>
      </c>
      <c r="S139" s="17">
        <v>40.776080193234549</v>
      </c>
      <c r="T139" s="17">
        <v>50.103242044276193</v>
      </c>
      <c r="U139" s="17">
        <v>68.349087668149025</v>
      </c>
      <c r="V139" s="17">
        <v>63.602587297724895</v>
      </c>
      <c r="W139" s="17">
        <v>96.830304138175777</v>
      </c>
      <c r="X139" s="17">
        <v>183.35377130930954</v>
      </c>
      <c r="Y139" s="17">
        <v>232.94328454685456</v>
      </c>
      <c r="Z139" s="17">
        <v>299.10316867415708</v>
      </c>
      <c r="AA139" s="17">
        <v>381.08128305913067</v>
      </c>
      <c r="AB139" s="17">
        <v>459.60797092254256</v>
      </c>
      <c r="AC139" s="17">
        <v>539.56155191706318</v>
      </c>
      <c r="AD139" s="17">
        <v>628.96938573017337</v>
      </c>
      <c r="AE139" s="17">
        <v>700.20595209158944</v>
      </c>
      <c r="AF139" s="17">
        <v>744.3342355549936</v>
      </c>
      <c r="AG139" s="17">
        <v>866.32927259606151</v>
      </c>
    </row>
    <row r="141" spans="3:33" ht="20.25" x14ac:dyDescent="0.3">
      <c r="C141" s="4" t="s">
        <v>251</v>
      </c>
      <c r="D141" s="37"/>
      <c r="E141" s="37"/>
      <c r="F141" s="37" t="s">
        <v>38</v>
      </c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</row>
    <row r="143" spans="3:33" ht="15.75" x14ac:dyDescent="0.25">
      <c r="C143" s="8"/>
      <c r="D143" s="8"/>
      <c r="E143" s="8"/>
      <c r="F143" s="5">
        <v>2023</v>
      </c>
      <c r="G143" s="5">
        <v>2024</v>
      </c>
      <c r="H143" s="5">
        <v>2025</v>
      </c>
      <c r="I143" s="5">
        <v>2026</v>
      </c>
      <c r="J143" s="5">
        <v>2027</v>
      </c>
      <c r="K143" s="5">
        <v>2028</v>
      </c>
      <c r="L143" s="5">
        <v>2029</v>
      </c>
      <c r="M143" s="5">
        <v>2030</v>
      </c>
      <c r="N143" s="5">
        <v>2031</v>
      </c>
      <c r="O143" s="5">
        <v>2032</v>
      </c>
      <c r="P143" s="5">
        <v>2033</v>
      </c>
      <c r="Q143" s="5">
        <v>2034</v>
      </c>
      <c r="R143" s="5">
        <v>2035</v>
      </c>
      <c r="S143" s="5">
        <v>2036</v>
      </c>
      <c r="T143" s="5">
        <v>2037</v>
      </c>
      <c r="U143" s="5">
        <v>2038</v>
      </c>
      <c r="V143" s="5">
        <v>2039</v>
      </c>
      <c r="W143" s="5">
        <v>2040</v>
      </c>
      <c r="X143" s="5">
        <v>2041</v>
      </c>
      <c r="Y143" s="5">
        <v>2042</v>
      </c>
      <c r="Z143" s="5">
        <v>2043</v>
      </c>
      <c r="AA143" s="5">
        <v>2044</v>
      </c>
      <c r="AB143" s="5">
        <v>2045</v>
      </c>
      <c r="AC143" s="5">
        <v>2046</v>
      </c>
      <c r="AD143" s="5">
        <v>2047</v>
      </c>
      <c r="AE143" s="5">
        <v>2048</v>
      </c>
      <c r="AF143" s="5">
        <v>2049</v>
      </c>
      <c r="AG143" s="5">
        <v>2050</v>
      </c>
    </row>
    <row r="144" spans="3:33" x14ac:dyDescent="0.2">
      <c r="C144" s="24" t="s">
        <v>252</v>
      </c>
      <c r="D144" s="11" t="s">
        <v>16</v>
      </c>
      <c r="E144" s="24"/>
      <c r="F144" s="102">
        <v>1.1130249999999999</v>
      </c>
      <c r="G144" s="102">
        <v>1.1742413749999998</v>
      </c>
      <c r="H144" s="102">
        <v>1.2388246506249998</v>
      </c>
      <c r="I144" s="102">
        <v>1.3069600064093747</v>
      </c>
      <c r="J144" s="102">
        <v>1.3788428067618903</v>
      </c>
      <c r="K144" s="102">
        <v>1.4546791611337941</v>
      </c>
      <c r="L144" s="102">
        <v>1.5346865149961528</v>
      </c>
      <c r="M144" s="102">
        <v>1.6190942733209412</v>
      </c>
      <c r="N144" s="102">
        <v>1.708144458353593</v>
      </c>
      <c r="O144" s="102">
        <v>1.8020924035630403</v>
      </c>
      <c r="P144" s="102">
        <v>1.9012074857590076</v>
      </c>
      <c r="Q144" s="102">
        <v>2.0057738974757529</v>
      </c>
      <c r="R144" s="102">
        <v>2.1160914618369193</v>
      </c>
      <c r="S144" s="102">
        <v>2.2324764922379496</v>
      </c>
      <c r="T144" s="102">
        <v>2.3552626993110368</v>
      </c>
      <c r="U144" s="102">
        <v>2.4848021477731437</v>
      </c>
      <c r="V144" s="102">
        <v>2.6214662659006667</v>
      </c>
      <c r="W144" s="102">
        <v>2.7656469105252031</v>
      </c>
      <c r="X144" s="102">
        <v>2.9177574906040893</v>
      </c>
      <c r="Y144" s="102">
        <v>3.078234152587314</v>
      </c>
      <c r="Z144" s="102">
        <v>3.2475370309796161</v>
      </c>
      <c r="AA144" s="102">
        <v>3.4261515676834948</v>
      </c>
      <c r="AB144" s="102">
        <v>3.6145899039060869</v>
      </c>
      <c r="AC144" s="102">
        <v>3.8133923486209218</v>
      </c>
      <c r="AD144" s="102">
        <v>4.0231289277950726</v>
      </c>
      <c r="AE144" s="102">
        <v>4.2444010188238011</v>
      </c>
      <c r="AF144" s="102">
        <v>4.47784307485911</v>
      </c>
      <c r="AG144" s="102">
        <v>4.7241244439763603</v>
      </c>
    </row>
    <row r="146" spans="3:33" ht="15.75" x14ac:dyDescent="0.25">
      <c r="C146" s="8" t="s">
        <v>253</v>
      </c>
      <c r="D146" s="6" t="s">
        <v>239</v>
      </c>
      <c r="E146" s="137" t="s">
        <v>241</v>
      </c>
      <c r="F146" s="5">
        <v>2023</v>
      </c>
      <c r="G146" s="5">
        <v>2024</v>
      </c>
      <c r="H146" s="5">
        <v>2025</v>
      </c>
      <c r="I146" s="5">
        <v>2026</v>
      </c>
      <c r="J146" s="5">
        <v>2027</v>
      </c>
      <c r="K146" s="5">
        <v>2028</v>
      </c>
      <c r="L146" s="5">
        <v>2029</v>
      </c>
      <c r="M146" s="5">
        <v>2030</v>
      </c>
      <c r="N146" s="5">
        <v>2031</v>
      </c>
      <c r="O146" s="5">
        <v>2032</v>
      </c>
      <c r="P146" s="5">
        <v>2033</v>
      </c>
      <c r="Q146" s="5">
        <v>2034</v>
      </c>
      <c r="R146" s="5">
        <v>2035</v>
      </c>
      <c r="S146" s="5">
        <v>2036</v>
      </c>
      <c r="T146" s="5">
        <v>2037</v>
      </c>
      <c r="U146" s="5">
        <v>2038</v>
      </c>
      <c r="V146" s="5">
        <v>2039</v>
      </c>
      <c r="W146" s="5">
        <v>2040</v>
      </c>
      <c r="X146" s="5">
        <v>2041</v>
      </c>
      <c r="Y146" s="5">
        <v>2042</v>
      </c>
      <c r="Z146" s="5">
        <v>2043</v>
      </c>
      <c r="AA146" s="5">
        <v>2044</v>
      </c>
      <c r="AB146" s="5">
        <v>2045</v>
      </c>
      <c r="AC146" s="5">
        <v>2046</v>
      </c>
      <c r="AD146" s="5">
        <v>2047</v>
      </c>
      <c r="AE146" s="5">
        <v>2048</v>
      </c>
      <c r="AF146" s="5">
        <v>2049</v>
      </c>
      <c r="AG146" s="5">
        <v>2050</v>
      </c>
    </row>
    <row r="147" spans="3:33" x14ac:dyDescent="0.2">
      <c r="C147" s="24" t="s">
        <v>43</v>
      </c>
      <c r="D147" s="11" t="s">
        <v>229</v>
      </c>
      <c r="E147" s="138">
        <v>5.3429013897612325</v>
      </c>
      <c r="F147" s="17">
        <v>0</v>
      </c>
      <c r="G147" s="17">
        <v>-2.6164856564930508E-5</v>
      </c>
      <c r="H147" s="17">
        <v>-2.3393326761862764E-5</v>
      </c>
      <c r="I147" s="17">
        <v>-2.2588382135307014E-5</v>
      </c>
      <c r="J147" s="17">
        <v>-2.6129864436410494E-5</v>
      </c>
      <c r="K147" s="17">
        <v>1.5772318018741464E-2</v>
      </c>
      <c r="L147" s="17">
        <v>0.61606481094612331</v>
      </c>
      <c r="M147" s="17">
        <v>-2.6081206949054447E-5</v>
      </c>
      <c r="N147" s="17">
        <v>-5.0173579727460421E-2</v>
      </c>
      <c r="O147" s="17">
        <v>-2.6511509835697993E-5</v>
      </c>
      <c r="P147" s="17">
        <v>0.13027708609707822</v>
      </c>
      <c r="Q147" s="17">
        <v>2.4178289029628934</v>
      </c>
      <c r="R147" s="17">
        <v>2.1631691453754174</v>
      </c>
      <c r="S147" s="17">
        <v>-9.7747370223529917E-2</v>
      </c>
      <c r="T147" s="17">
        <v>-2.6322308126847963E-5</v>
      </c>
      <c r="U147" s="17">
        <v>0.14820369418086479</v>
      </c>
      <c r="V147" s="17">
        <v>-2.6328362924520009E-5</v>
      </c>
      <c r="W147" s="17">
        <v>-2.6460544849783083E-5</v>
      </c>
      <c r="X147" s="17">
        <v>-2.6274886972420325E-5</v>
      </c>
      <c r="Y147" s="17">
        <v>-2.64454170553248E-5</v>
      </c>
      <c r="Z147" s="17">
        <v>-2.6422211188821021E-5</v>
      </c>
      <c r="AA147" s="17">
        <v>-2.6357223229208812E-5</v>
      </c>
      <c r="AB147" s="17">
        <v>-2.6345514064342312E-5</v>
      </c>
      <c r="AC147" s="17">
        <v>-2.6312811160601424E-5</v>
      </c>
      <c r="AD147" s="17">
        <v>-2.6305909670701873E-5</v>
      </c>
      <c r="AE147" s="17">
        <v>-2.6460733243973037E-5</v>
      </c>
      <c r="AF147" s="17">
        <v>-2.6419143744048933E-5</v>
      </c>
      <c r="AG147" s="17">
        <v>-2.6293655982181556E-5</v>
      </c>
    </row>
    <row r="148" spans="3:33" x14ac:dyDescent="0.2">
      <c r="C148" s="24" t="s">
        <v>44</v>
      </c>
      <c r="D148" s="11" t="s">
        <v>229</v>
      </c>
      <c r="E148" s="138">
        <v>192.44204185945335</v>
      </c>
      <c r="F148" s="17">
        <v>0</v>
      </c>
      <c r="G148" s="17">
        <v>1.7814715994171573E-7</v>
      </c>
      <c r="H148" s="17">
        <v>-5.221856209787765E-6</v>
      </c>
      <c r="I148" s="17">
        <v>-4.9810749270279003E-6</v>
      </c>
      <c r="J148" s="17">
        <v>-4.9389341939269464E-6</v>
      </c>
      <c r="K148" s="17">
        <v>-5.1532971204389528E-6</v>
      </c>
      <c r="L148" s="17">
        <v>-5.42251812778232E-6</v>
      </c>
      <c r="M148" s="17">
        <v>-4.9821593947181181E-6</v>
      </c>
      <c r="N148" s="17">
        <v>-5.8799091632518743E-6</v>
      </c>
      <c r="O148" s="17">
        <v>-5.5467577341431538E-6</v>
      </c>
      <c r="P148" s="17">
        <v>-6.6602719628081272E-6</v>
      </c>
      <c r="Q148" s="17">
        <v>0.81875551816197378</v>
      </c>
      <c r="R148" s="17">
        <v>1.0053925459140913</v>
      </c>
      <c r="S148" s="17">
        <v>2.1134848203848997</v>
      </c>
      <c r="T148" s="17">
        <v>9.3530106886243924</v>
      </c>
      <c r="U148" s="17">
        <v>12.363896913427025</v>
      </c>
      <c r="V148" s="17">
        <v>12.439835871639561</v>
      </c>
      <c r="W148" s="17">
        <v>12.596650191170122</v>
      </c>
      <c r="X148" s="17">
        <v>8.8930153302089021</v>
      </c>
      <c r="Y148" s="17">
        <v>10.850630608463462</v>
      </c>
      <c r="Z148" s="17">
        <v>10.324578488408436</v>
      </c>
      <c r="AA148" s="17">
        <v>18.685776727568602</v>
      </c>
      <c r="AB148" s="17">
        <v>18.062959132909338</v>
      </c>
      <c r="AC148" s="17">
        <v>16.939437303209328</v>
      </c>
      <c r="AD148" s="17">
        <v>12.930376824229191</v>
      </c>
      <c r="AE148" s="17">
        <v>11.535735255070767</v>
      </c>
      <c r="AF148" s="17">
        <v>12.204499722932926</v>
      </c>
      <c r="AG148" s="17">
        <v>21.324054525762037</v>
      </c>
    </row>
    <row r="149" spans="3:33" x14ac:dyDescent="0.2">
      <c r="C149" s="24" t="s">
        <v>45</v>
      </c>
      <c r="D149" s="11" t="s">
        <v>229</v>
      </c>
      <c r="E149" s="138">
        <v>581.60115078564934</v>
      </c>
      <c r="F149" s="17">
        <v>0</v>
      </c>
      <c r="G149" s="17">
        <v>0.26234455000602691</v>
      </c>
      <c r="H149" s="17">
        <v>0.25169304900877487</v>
      </c>
      <c r="I149" s="17">
        <v>0.2238090865729237</v>
      </c>
      <c r="J149" s="17">
        <v>-5.6147276985349555E-3</v>
      </c>
      <c r="K149" s="17">
        <v>1.9290496230383911</v>
      </c>
      <c r="L149" s="17">
        <v>1.8453234210428899</v>
      </c>
      <c r="M149" s="17">
        <v>2.1711336910751839</v>
      </c>
      <c r="N149" s="17">
        <v>2.0906955646711514</v>
      </c>
      <c r="O149" s="17">
        <v>3.6346616514363421</v>
      </c>
      <c r="P149" s="17">
        <v>2.9398649160431827</v>
      </c>
      <c r="Q149" s="17">
        <v>-5.0005422947583362</v>
      </c>
      <c r="R149" s="17">
        <v>-9.0609380326205997</v>
      </c>
      <c r="S149" s="17">
        <v>-0.83012864924534224</v>
      </c>
      <c r="T149" s="17">
        <v>6.4773692191718224</v>
      </c>
      <c r="U149" s="17">
        <v>-6.6859888165584866</v>
      </c>
      <c r="V149" s="17">
        <v>64.87507174405161</v>
      </c>
      <c r="W149" s="17">
        <v>51.469272296878039</v>
      </c>
      <c r="X149" s="17">
        <v>14.587160199735379</v>
      </c>
      <c r="Y149" s="17">
        <v>59.330642862928414</v>
      </c>
      <c r="Z149" s="17">
        <v>48.56021399807797</v>
      </c>
      <c r="AA149" s="17">
        <v>15.272568101937244</v>
      </c>
      <c r="AB149" s="17">
        <v>27.071558715445665</v>
      </c>
      <c r="AC149" s="17">
        <v>28.057088230817108</v>
      </c>
      <c r="AD149" s="17">
        <v>37.803147068542295</v>
      </c>
      <c r="AE149" s="17">
        <v>77.928025145616246</v>
      </c>
      <c r="AF149" s="17">
        <v>113.39573943436676</v>
      </c>
      <c r="AG149" s="17">
        <v>43.007930736067195</v>
      </c>
    </row>
    <row r="150" spans="3:33" x14ac:dyDescent="0.2">
      <c r="C150" s="24" t="s">
        <v>254</v>
      </c>
      <c r="D150" s="11" t="s">
        <v>229</v>
      </c>
      <c r="E150" s="138">
        <v>-7.5303349464563194</v>
      </c>
      <c r="F150" s="17">
        <v>0</v>
      </c>
      <c r="G150" s="17">
        <v>-1.1513481850735965E-4</v>
      </c>
      <c r="H150" s="17">
        <v>-1.1238574531841877E-4</v>
      </c>
      <c r="I150" s="17">
        <v>-1.2415861789685269E-4</v>
      </c>
      <c r="J150" s="17">
        <v>-1.1471418470333014E-4</v>
      </c>
      <c r="K150" s="17">
        <v>-1.5989157658042326E-2</v>
      </c>
      <c r="L150" s="17">
        <v>-4.9534973481393267E-3</v>
      </c>
      <c r="M150" s="17">
        <v>-1.1479702951583969E-4</v>
      </c>
      <c r="N150" s="17">
        <v>-2.6316157060799459E-4</v>
      </c>
      <c r="O150" s="17">
        <v>-5.7576120447899261E-2</v>
      </c>
      <c r="P150" s="17">
        <v>9.6906894944832844E-2</v>
      </c>
      <c r="Q150" s="17">
        <v>-6.2754003077127946E-2</v>
      </c>
      <c r="R150" s="17">
        <v>0.30361419026300235</v>
      </c>
      <c r="S150" s="17">
        <v>-4.4566907498345056</v>
      </c>
      <c r="T150" s="17">
        <v>-2.2213498182394158</v>
      </c>
      <c r="U150" s="17">
        <v>0.49589959118213572</v>
      </c>
      <c r="V150" s="17">
        <v>0.43300905845164761</v>
      </c>
      <c r="W150" s="17">
        <v>1.4807778610462246</v>
      </c>
      <c r="X150" s="17">
        <v>-0.14461787918580801</v>
      </c>
      <c r="Y150" s="17">
        <v>-4.6586322479279483</v>
      </c>
      <c r="Z150" s="17">
        <v>0.72134899217608306</v>
      </c>
      <c r="AA150" s="17">
        <v>-0.81161110802008563</v>
      </c>
      <c r="AB150" s="17">
        <v>0.67934610467194945</v>
      </c>
      <c r="AC150" s="17">
        <v>6.2423628451226898E-2</v>
      </c>
      <c r="AD150" s="17">
        <v>0.46987020013169667</v>
      </c>
      <c r="AE150" s="17">
        <v>7.6309124857945304E-2</v>
      </c>
      <c r="AF150" s="17">
        <v>-0.12314791511984789</v>
      </c>
      <c r="AG150" s="17">
        <v>0.2083262561923091</v>
      </c>
    </row>
    <row r="151" spans="3:33" x14ac:dyDescent="0.2">
      <c r="C151" s="24" t="s">
        <v>255</v>
      </c>
      <c r="D151" s="11" t="s">
        <v>229</v>
      </c>
      <c r="E151" s="138">
        <v>864.47837718067626</v>
      </c>
      <c r="F151" s="17">
        <v>0</v>
      </c>
      <c r="G151" s="17">
        <v>-0.10815839998076586</v>
      </c>
      <c r="H151" s="17">
        <v>-9.2009659792799736E-2</v>
      </c>
      <c r="I151" s="17">
        <v>-7.8123935004296347E-2</v>
      </c>
      <c r="J151" s="17">
        <v>1.476315484824238E-2</v>
      </c>
      <c r="K151" s="17">
        <v>0.77897110986808582</v>
      </c>
      <c r="L151" s="17">
        <v>0.89871579778309807</v>
      </c>
      <c r="M151" s="17">
        <v>1.04043685462831</v>
      </c>
      <c r="N151" s="17">
        <v>1.062669385183916</v>
      </c>
      <c r="O151" s="17">
        <v>1.3278894114169659</v>
      </c>
      <c r="P151" s="17">
        <v>0.65939121775242449</v>
      </c>
      <c r="Q151" s="17">
        <v>7.0114606209188084</v>
      </c>
      <c r="R151" s="17">
        <v>10.743878936902433</v>
      </c>
      <c r="S151" s="17">
        <v>17.002098888052316</v>
      </c>
      <c r="T151" s="17">
        <v>9.0576955192453408</v>
      </c>
      <c r="U151" s="17">
        <v>19.10489389937154</v>
      </c>
      <c r="V151" s="17">
        <v>-4.3624462198535134</v>
      </c>
      <c r="W151" s="17">
        <v>32.769641735064631</v>
      </c>
      <c r="X151" s="17">
        <v>87.340041889105478</v>
      </c>
      <c r="Y151" s="17">
        <v>50.395905109298376</v>
      </c>
      <c r="Z151" s="17">
        <v>67.003582281892477</v>
      </c>
      <c r="AA151" s="17">
        <v>83.344250385537265</v>
      </c>
      <c r="AB151" s="17">
        <v>79.324057710786661</v>
      </c>
      <c r="AC151" s="17">
        <v>80.76232258679741</v>
      </c>
      <c r="AD151" s="17">
        <v>86.522665276798463</v>
      </c>
      <c r="AE151" s="17">
        <v>70.265815251488718</v>
      </c>
      <c r="AF151" s="17">
        <v>40.205851232892641</v>
      </c>
      <c r="AG151" s="17">
        <v>122.48211713967413</v>
      </c>
    </row>
    <row r="152" spans="3:33" x14ac:dyDescent="0.2">
      <c r="C152"/>
    </row>
    <row r="153" spans="3:33" ht="15.75" x14ac:dyDescent="0.25">
      <c r="C153" s="8" t="s">
        <v>256</v>
      </c>
      <c r="D153" s="6" t="s">
        <v>239</v>
      </c>
      <c r="E153" s="13" t="s">
        <v>257</v>
      </c>
      <c r="F153" s="5">
        <v>2023</v>
      </c>
      <c r="G153" s="5">
        <v>2024</v>
      </c>
      <c r="H153" s="5">
        <v>2025</v>
      </c>
      <c r="I153" s="5">
        <v>2026</v>
      </c>
      <c r="J153" s="5">
        <v>2027</v>
      </c>
      <c r="K153" s="5">
        <v>2028</v>
      </c>
      <c r="L153" s="5">
        <v>2029</v>
      </c>
      <c r="M153" s="5">
        <v>2030</v>
      </c>
      <c r="N153" s="5">
        <v>2031</v>
      </c>
      <c r="O153" s="5">
        <v>2032</v>
      </c>
      <c r="P153" s="5">
        <v>2033</v>
      </c>
      <c r="Q153" s="5">
        <v>2034</v>
      </c>
      <c r="R153" s="5">
        <v>2035</v>
      </c>
      <c r="S153" s="5">
        <v>2036</v>
      </c>
      <c r="T153" s="5">
        <v>2037</v>
      </c>
      <c r="U153" s="5">
        <v>2038</v>
      </c>
      <c r="V153" s="5">
        <v>2039</v>
      </c>
      <c r="W153" s="5">
        <v>2040</v>
      </c>
      <c r="X153" s="5">
        <v>2041</v>
      </c>
      <c r="Y153" s="5">
        <v>2042</v>
      </c>
      <c r="Z153" s="5">
        <v>2043</v>
      </c>
      <c r="AA153" s="5">
        <v>2044</v>
      </c>
      <c r="AB153" s="5">
        <v>2045</v>
      </c>
      <c r="AC153" s="5">
        <v>2046</v>
      </c>
      <c r="AD153" s="5">
        <v>2047</v>
      </c>
      <c r="AE153" s="5">
        <v>2048</v>
      </c>
      <c r="AF153" s="5">
        <v>2049</v>
      </c>
      <c r="AG153" s="5">
        <v>2050</v>
      </c>
    </row>
    <row r="154" spans="3:33" x14ac:dyDescent="0.2">
      <c r="C154" s="24" t="s">
        <v>43</v>
      </c>
      <c r="D154" s="11" t="s">
        <v>229</v>
      </c>
      <c r="E154" s="138" t="b">
        <v>1</v>
      </c>
      <c r="F154" s="17">
        <v>0</v>
      </c>
      <c r="G154" s="17">
        <v>-2.6164856564930508E-5</v>
      </c>
      <c r="H154" s="17">
        <v>-4.9558183326793269E-5</v>
      </c>
      <c r="I154" s="17">
        <v>-7.2146565462100277E-5</v>
      </c>
      <c r="J154" s="17">
        <v>-9.8276429898510771E-5</v>
      </c>
      <c r="K154" s="17">
        <v>1.5674041588842953E-2</v>
      </c>
      <c r="L154" s="17">
        <v>0.63173885253496631</v>
      </c>
      <c r="M154" s="17">
        <v>0.63171277132801729</v>
      </c>
      <c r="N154" s="17">
        <v>0.58153919160055689</v>
      </c>
      <c r="O154" s="17">
        <v>0.58151268009072121</v>
      </c>
      <c r="P154" s="17">
        <v>0.71178976618779943</v>
      </c>
      <c r="Q154" s="17">
        <v>3.1296186691506929</v>
      </c>
      <c r="R154" s="17">
        <v>5.2927878145261102</v>
      </c>
      <c r="S154" s="17">
        <v>5.1950404443025802</v>
      </c>
      <c r="T154" s="17">
        <v>5.1950141219944532</v>
      </c>
      <c r="U154" s="17">
        <v>5.3432178161753177</v>
      </c>
      <c r="V154" s="17">
        <v>5.3431914878123932</v>
      </c>
      <c r="W154" s="17">
        <v>5.3431650272675437</v>
      </c>
      <c r="X154" s="17">
        <v>5.3431387523805709</v>
      </c>
      <c r="Y154" s="17">
        <v>5.3431123069635156</v>
      </c>
      <c r="Z154" s="17">
        <v>5.3430858847523268</v>
      </c>
      <c r="AA154" s="17">
        <v>5.343059527529098</v>
      </c>
      <c r="AB154" s="17">
        <v>5.3430331820150334</v>
      </c>
      <c r="AC154" s="17">
        <v>5.3430068692038732</v>
      </c>
      <c r="AD154" s="17">
        <v>5.3429805632942022</v>
      </c>
      <c r="AE154" s="17">
        <v>5.3429541025609586</v>
      </c>
      <c r="AF154" s="17">
        <v>5.3429276834172148</v>
      </c>
      <c r="AG154" s="17">
        <v>5.3429013897612325</v>
      </c>
    </row>
    <row r="155" spans="3:33" x14ac:dyDescent="0.2">
      <c r="C155" s="24" t="s">
        <v>44</v>
      </c>
      <c r="D155" s="11" t="s">
        <v>229</v>
      </c>
      <c r="E155" s="138" t="b">
        <v>1</v>
      </c>
      <c r="F155" s="17">
        <v>0</v>
      </c>
      <c r="G155" s="17">
        <v>1.7814715994171573E-7</v>
      </c>
      <c r="H155" s="17">
        <v>-5.0437090498460493E-6</v>
      </c>
      <c r="I155" s="17">
        <v>-1.002478397687395E-5</v>
      </c>
      <c r="J155" s="17">
        <v>-1.4963718170800897E-5</v>
      </c>
      <c r="K155" s="17">
        <v>-2.011701529123985E-5</v>
      </c>
      <c r="L155" s="17">
        <v>-2.553953341902217E-5</v>
      </c>
      <c r="M155" s="17">
        <v>-3.0521692813740284E-5</v>
      </c>
      <c r="N155" s="17">
        <v>-3.6401601976992159E-5</v>
      </c>
      <c r="O155" s="17">
        <v>-4.1948359711135314E-5</v>
      </c>
      <c r="P155" s="17">
        <v>-4.8608631673943444E-5</v>
      </c>
      <c r="Q155" s="17">
        <v>0.81870690953029979</v>
      </c>
      <c r="R155" s="17">
        <v>1.824099455444391</v>
      </c>
      <c r="S155" s="17">
        <v>3.9375842758292907</v>
      </c>
      <c r="T155" s="17">
        <v>13.290594964453684</v>
      </c>
      <c r="U155" s="17">
        <v>25.654491877880709</v>
      </c>
      <c r="V155" s="17">
        <v>38.094327749520268</v>
      </c>
      <c r="W155" s="17">
        <v>50.690977940690388</v>
      </c>
      <c r="X155" s="17">
        <v>59.583993270899292</v>
      </c>
      <c r="Y155" s="17">
        <v>70.434623879362761</v>
      </c>
      <c r="Z155" s="17">
        <v>80.759202367771195</v>
      </c>
      <c r="AA155" s="17">
        <v>99.444979095339789</v>
      </c>
      <c r="AB155" s="17">
        <v>117.50793822824913</v>
      </c>
      <c r="AC155" s="17">
        <v>134.44737553145845</v>
      </c>
      <c r="AD155" s="17">
        <v>147.37775235568765</v>
      </c>
      <c r="AE155" s="17">
        <v>158.91348761075841</v>
      </c>
      <c r="AF155" s="17">
        <v>171.11798733369133</v>
      </c>
      <c r="AG155" s="17">
        <v>192.44204185945335</v>
      </c>
    </row>
    <row r="156" spans="3:33" x14ac:dyDescent="0.2">
      <c r="C156" s="24" t="s">
        <v>45</v>
      </c>
      <c r="D156" s="11" t="s">
        <v>229</v>
      </c>
      <c r="E156" s="138" t="b">
        <v>1</v>
      </c>
      <c r="F156" s="17">
        <v>0</v>
      </c>
      <c r="G156" s="17">
        <v>0.26234455000602691</v>
      </c>
      <c r="H156" s="17">
        <v>0.51403759901480184</v>
      </c>
      <c r="I156" s="17">
        <v>0.73784668558772548</v>
      </c>
      <c r="J156" s="17">
        <v>0.73223195788919049</v>
      </c>
      <c r="K156" s="17">
        <v>2.6612815809275814</v>
      </c>
      <c r="L156" s="17">
        <v>4.5066050019704713</v>
      </c>
      <c r="M156" s="17">
        <v>6.6777386930456553</v>
      </c>
      <c r="N156" s="17">
        <v>8.7684342577168071</v>
      </c>
      <c r="O156" s="17">
        <v>12.40309590915315</v>
      </c>
      <c r="P156" s="17">
        <v>15.342960825196332</v>
      </c>
      <c r="Q156" s="17">
        <v>10.342418530437996</v>
      </c>
      <c r="R156" s="17">
        <v>1.2814804978173964</v>
      </c>
      <c r="S156" s="17">
        <v>0.45135184857205413</v>
      </c>
      <c r="T156" s="17">
        <v>6.9287210677438766</v>
      </c>
      <c r="U156" s="17">
        <v>0.24273225118538999</v>
      </c>
      <c r="V156" s="17">
        <v>65.117803995236997</v>
      </c>
      <c r="W156" s="17">
        <v>116.58707629211503</v>
      </c>
      <c r="X156" s="17">
        <v>131.17423649185042</v>
      </c>
      <c r="Y156" s="17">
        <v>190.50487935477884</v>
      </c>
      <c r="Z156" s="17">
        <v>239.06509335285682</v>
      </c>
      <c r="AA156" s="17">
        <v>254.33766145479407</v>
      </c>
      <c r="AB156" s="17">
        <v>281.40922017023973</v>
      </c>
      <c r="AC156" s="17">
        <v>309.46630840105684</v>
      </c>
      <c r="AD156" s="17">
        <v>347.26945546959911</v>
      </c>
      <c r="AE156" s="17">
        <v>425.19748061521534</v>
      </c>
      <c r="AF156" s="17">
        <v>538.5932200495821</v>
      </c>
      <c r="AG156" s="17">
        <v>581.60115078564934</v>
      </c>
    </row>
    <row r="157" spans="3:33" x14ac:dyDescent="0.2">
      <c r="C157" s="24" t="s">
        <v>254</v>
      </c>
      <c r="D157" s="11" t="s">
        <v>229</v>
      </c>
      <c r="E157" s="138" t="b">
        <v>1</v>
      </c>
      <c r="F157" s="17">
        <v>0</v>
      </c>
      <c r="G157" s="17">
        <v>-1.1513481850735965E-4</v>
      </c>
      <c r="H157" s="17">
        <v>-2.2752056382577843E-4</v>
      </c>
      <c r="I157" s="17">
        <v>-3.5167918172263112E-4</v>
      </c>
      <c r="J157" s="17">
        <v>-4.6639336642596125E-4</v>
      </c>
      <c r="K157" s="17">
        <v>-1.6455551024468287E-2</v>
      </c>
      <c r="L157" s="17">
        <v>-2.1409048372607615E-2</v>
      </c>
      <c r="M157" s="17">
        <v>-2.1523845402123456E-2</v>
      </c>
      <c r="N157" s="17">
        <v>-2.1787006972731452E-2</v>
      </c>
      <c r="O157" s="17">
        <v>-7.9363127420630716E-2</v>
      </c>
      <c r="P157" s="17">
        <v>1.7543767524202128E-2</v>
      </c>
      <c r="Q157" s="17">
        <v>-4.5210235552925818E-2</v>
      </c>
      <c r="R157" s="17">
        <v>0.25840395471007654</v>
      </c>
      <c r="S157" s="17">
        <v>-4.1982867951244289</v>
      </c>
      <c r="T157" s="17">
        <v>-6.4196366133638447</v>
      </c>
      <c r="U157" s="17">
        <v>-5.9237370221817089</v>
      </c>
      <c r="V157" s="17">
        <v>-5.4907279637300617</v>
      </c>
      <c r="W157" s="17">
        <v>-4.0099501026838373</v>
      </c>
      <c r="X157" s="17">
        <v>-4.1545679818696453</v>
      </c>
      <c r="Y157" s="17">
        <v>-8.8132002297975944</v>
      </c>
      <c r="Z157" s="17">
        <v>-8.0918512376215119</v>
      </c>
      <c r="AA157" s="17">
        <v>-8.9034623456415982</v>
      </c>
      <c r="AB157" s="17">
        <v>-8.2241162409696482</v>
      </c>
      <c r="AC157" s="17">
        <v>-8.1616926125184222</v>
      </c>
      <c r="AD157" s="17">
        <v>-7.6918224123867258</v>
      </c>
      <c r="AE157" s="17">
        <v>-7.6155132875287803</v>
      </c>
      <c r="AF157" s="17">
        <v>-7.7386612026486281</v>
      </c>
      <c r="AG157" s="17">
        <v>-7.5303349464563194</v>
      </c>
    </row>
    <row r="158" spans="3:33" x14ac:dyDescent="0.2">
      <c r="C158" s="24" t="s">
        <v>255</v>
      </c>
      <c r="D158" s="11" t="s">
        <v>229</v>
      </c>
      <c r="E158" s="138" t="b">
        <v>1</v>
      </c>
      <c r="F158" s="17">
        <v>0</v>
      </c>
      <c r="G158" s="17">
        <v>-0.10815839998076586</v>
      </c>
      <c r="H158" s="17">
        <v>-0.20016805977356561</v>
      </c>
      <c r="I158" s="17">
        <v>-0.27829199477786193</v>
      </c>
      <c r="J158" s="17">
        <v>-0.26352883992961956</v>
      </c>
      <c r="K158" s="17">
        <v>0.5154422699384662</v>
      </c>
      <c r="L158" s="17">
        <v>1.4141580677215644</v>
      </c>
      <c r="M158" s="17">
        <v>2.4545949223498744</v>
      </c>
      <c r="N158" s="17">
        <v>3.5172643075337904</v>
      </c>
      <c r="O158" s="17">
        <v>4.8451537189507565</v>
      </c>
      <c r="P158" s="17">
        <v>5.5045449367031809</v>
      </c>
      <c r="Q158" s="17">
        <v>12.516005557621989</v>
      </c>
      <c r="R158" s="17">
        <v>23.259884494524421</v>
      </c>
      <c r="S158" s="17">
        <v>40.261983382576737</v>
      </c>
      <c r="T158" s="17">
        <v>49.31967890182208</v>
      </c>
      <c r="U158" s="17">
        <v>68.424572801193619</v>
      </c>
      <c r="V158" s="17">
        <v>64.06212658134011</v>
      </c>
      <c r="W158" s="17">
        <v>96.831768316404748</v>
      </c>
      <c r="X158" s="17">
        <v>184.17181020551021</v>
      </c>
      <c r="Y158" s="17">
        <v>234.56771531480859</v>
      </c>
      <c r="Z158" s="17">
        <v>301.57129759670107</v>
      </c>
      <c r="AA158" s="17">
        <v>384.91554798223831</v>
      </c>
      <c r="AB158" s="17">
        <v>464.23960569302494</v>
      </c>
      <c r="AC158" s="17">
        <v>545.00192827982232</v>
      </c>
      <c r="AD158" s="17">
        <v>631.52459355662074</v>
      </c>
      <c r="AE158" s="17">
        <v>701.79040880810942</v>
      </c>
      <c r="AF158" s="17">
        <v>741.99626004100207</v>
      </c>
      <c r="AG158" s="17">
        <v>864.47837718067626</v>
      </c>
    </row>
    <row r="161" spans="3:33" ht="20.25" x14ac:dyDescent="0.3">
      <c r="C161" s="4" t="s">
        <v>258</v>
      </c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</row>
    <row r="163" spans="3:33" ht="15.75" x14ac:dyDescent="0.25">
      <c r="C163" s="3" t="s">
        <v>259</v>
      </c>
      <c r="D163" s="3" t="s">
        <v>37</v>
      </c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</row>
    <row r="165" spans="3:33" ht="15.75" x14ac:dyDescent="0.25">
      <c r="C165" s="8" t="s">
        <v>260</v>
      </c>
      <c r="D165" s="6" t="s">
        <v>239</v>
      </c>
      <c r="E165" s="137" t="s">
        <v>241</v>
      </c>
      <c r="F165" s="5">
        <v>2023</v>
      </c>
      <c r="G165" s="5">
        <v>2024</v>
      </c>
      <c r="H165" s="5">
        <v>2025</v>
      </c>
      <c r="I165" s="5">
        <v>2026</v>
      </c>
      <c r="J165" s="5">
        <v>2027</v>
      </c>
      <c r="K165" s="5">
        <v>2028</v>
      </c>
      <c r="L165" s="5">
        <v>2029</v>
      </c>
      <c r="M165" s="5">
        <v>2030</v>
      </c>
      <c r="N165" s="5">
        <v>2031</v>
      </c>
      <c r="O165" s="5">
        <v>2032</v>
      </c>
      <c r="P165" s="5">
        <v>2033</v>
      </c>
      <c r="Q165" s="5">
        <v>2034</v>
      </c>
      <c r="R165" s="5">
        <v>2035</v>
      </c>
      <c r="S165" s="5">
        <v>2036</v>
      </c>
      <c r="T165" s="5">
        <v>2037</v>
      </c>
      <c r="U165" s="5">
        <v>2038</v>
      </c>
      <c r="V165" s="5">
        <v>2039</v>
      </c>
      <c r="W165" s="5">
        <v>2040</v>
      </c>
      <c r="X165" s="5">
        <v>2041</v>
      </c>
      <c r="Y165" s="5">
        <v>2042</v>
      </c>
      <c r="Z165" s="5">
        <v>2043</v>
      </c>
      <c r="AA165" s="5">
        <v>2044</v>
      </c>
      <c r="AB165" s="5">
        <v>2045</v>
      </c>
      <c r="AC165" s="5">
        <v>2046</v>
      </c>
      <c r="AD165" s="5">
        <v>2047</v>
      </c>
      <c r="AE165" s="5">
        <v>2048</v>
      </c>
      <c r="AF165" s="5">
        <v>2049</v>
      </c>
      <c r="AG165" s="5">
        <v>2050</v>
      </c>
    </row>
    <row r="166" spans="3:33" x14ac:dyDescent="0.2">
      <c r="C166" s="24" t="s">
        <v>261</v>
      </c>
      <c r="D166" s="11" t="s">
        <v>229</v>
      </c>
      <c r="E166" s="19">
        <v>1829.6401074170108</v>
      </c>
      <c r="F166" s="17">
        <v>-62.29161179721352</v>
      </c>
      <c r="G166" s="17">
        <v>-49.434807920569675</v>
      </c>
      <c r="H166" s="17">
        <v>-273.62101146778633</v>
      </c>
      <c r="I166" s="17">
        <v>-246.12262186003119</v>
      </c>
      <c r="J166" s="17">
        <v>-214.38990612242389</v>
      </c>
      <c r="K166" s="17">
        <v>-7.8733981859410447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-16.415524073635542</v>
      </c>
      <c r="R166" s="17">
        <v>-493.04569475235883</v>
      </c>
      <c r="S166" s="17">
        <v>-1389.6863223980502</v>
      </c>
      <c r="T166" s="17">
        <v>-669.3551193906718</v>
      </c>
      <c r="U166" s="17">
        <v>-33.853277837616467</v>
      </c>
      <c r="V166" s="17">
        <v>0</v>
      </c>
      <c r="W166" s="17">
        <v>0</v>
      </c>
      <c r="X166" s="17">
        <v>0</v>
      </c>
      <c r="Y166" s="17">
        <v>0</v>
      </c>
      <c r="Z166" s="17">
        <v>0</v>
      </c>
      <c r="AA166" s="17">
        <v>0</v>
      </c>
      <c r="AB166" s="17">
        <v>0</v>
      </c>
      <c r="AC166" s="17">
        <v>0</v>
      </c>
      <c r="AD166" s="17">
        <v>0</v>
      </c>
      <c r="AE166" s="17">
        <v>0</v>
      </c>
      <c r="AF166" s="17">
        <v>0</v>
      </c>
      <c r="AG166" s="172"/>
    </row>
    <row r="168" spans="3:33" ht="15.75" x14ac:dyDescent="0.25">
      <c r="C168" s="8" t="s">
        <v>262</v>
      </c>
      <c r="D168" s="6" t="s">
        <v>239</v>
      </c>
      <c r="E168" s="6"/>
      <c r="F168" s="5">
        <v>2023</v>
      </c>
      <c r="G168" s="5">
        <v>2024</v>
      </c>
      <c r="H168" s="5">
        <v>2025</v>
      </c>
      <c r="I168" s="5">
        <v>2026</v>
      </c>
      <c r="J168" s="5">
        <v>2027</v>
      </c>
      <c r="K168" s="5">
        <v>2028</v>
      </c>
      <c r="L168" s="5">
        <v>2029</v>
      </c>
      <c r="M168" s="5">
        <v>2030</v>
      </c>
      <c r="N168" s="5">
        <v>2031</v>
      </c>
      <c r="O168" s="5">
        <v>2032</v>
      </c>
      <c r="P168" s="5">
        <v>2033</v>
      </c>
      <c r="Q168" s="5">
        <v>2034</v>
      </c>
      <c r="R168" s="5">
        <v>2035</v>
      </c>
      <c r="S168" s="5">
        <v>2036</v>
      </c>
      <c r="T168" s="5">
        <v>2037</v>
      </c>
      <c r="U168" s="5">
        <v>2038</v>
      </c>
      <c r="V168" s="5">
        <v>2039</v>
      </c>
      <c r="W168" s="5">
        <v>2040</v>
      </c>
      <c r="X168" s="5">
        <v>2041</v>
      </c>
      <c r="Y168" s="5">
        <v>2042</v>
      </c>
      <c r="Z168" s="5">
        <v>2043</v>
      </c>
      <c r="AA168" s="5">
        <v>2044</v>
      </c>
      <c r="AB168" s="5">
        <v>2045</v>
      </c>
      <c r="AC168" s="5">
        <v>2046</v>
      </c>
      <c r="AD168" s="5">
        <v>2047</v>
      </c>
      <c r="AE168" s="5">
        <v>2048</v>
      </c>
      <c r="AF168" s="5">
        <v>2049</v>
      </c>
      <c r="AG168" s="5">
        <v>2050</v>
      </c>
    </row>
    <row r="169" spans="3:33" x14ac:dyDescent="0.2">
      <c r="C169" s="24" t="s">
        <v>263</v>
      </c>
      <c r="D169" s="11" t="s">
        <v>264</v>
      </c>
      <c r="E169" s="11"/>
      <c r="F169" s="17">
        <v>0</v>
      </c>
      <c r="G169" s="17">
        <v>0.15405524786131894</v>
      </c>
      <c r="H169" s="17">
        <v>0.15941161917527011</v>
      </c>
      <c r="I169" s="17">
        <v>0.1456091717946984</v>
      </c>
      <c r="J169" s="17">
        <v>8.9721838413867241E-3</v>
      </c>
      <c r="K169" s="17">
        <v>2.7073752788959862</v>
      </c>
      <c r="L169" s="17">
        <v>3.3606752295211986</v>
      </c>
      <c r="M169" s="17">
        <v>3.209288305692811</v>
      </c>
      <c r="N169" s="17">
        <v>3.1018656264519691</v>
      </c>
      <c r="O169" s="17">
        <v>4.9043868638150077</v>
      </c>
      <c r="P169" s="17">
        <v>3.8581054316911665</v>
      </c>
      <c r="Q169" s="17">
        <v>5.2027916552489542</v>
      </c>
      <c r="R169" s="17">
        <v>5.2111616223354336</v>
      </c>
      <c r="S169" s="17">
        <v>14.217582868843175</v>
      </c>
      <c r="T169" s="17">
        <v>22.97180877606824</v>
      </c>
      <c r="U169" s="17">
        <v>25.124901759643585</v>
      </c>
      <c r="V169" s="17">
        <v>59.361773758862689</v>
      </c>
      <c r="W169" s="17">
        <v>85.149277686564957</v>
      </c>
      <c r="X169" s="17">
        <v>97.964432633584195</v>
      </c>
      <c r="Y169" s="17">
        <v>103.80729769197303</v>
      </c>
      <c r="Z169" s="17">
        <v>114.45203526560108</v>
      </c>
      <c r="AA169" s="17">
        <v>103.6891169891402</v>
      </c>
      <c r="AB169" s="17">
        <v>113.87643637730598</v>
      </c>
      <c r="AC169" s="17">
        <v>114.29812906810503</v>
      </c>
      <c r="AD169" s="17">
        <v>127.42886771441482</v>
      </c>
      <c r="AE169" s="17">
        <v>147.90741880330569</v>
      </c>
      <c r="AF169" s="17">
        <v>155.04304882635475</v>
      </c>
      <c r="AG169" s="17">
        <v>175.54408708373214</v>
      </c>
    </row>
    <row r="170" spans="3:33" x14ac:dyDescent="0.2">
      <c r="C170" s="24" t="s">
        <v>265</v>
      </c>
      <c r="D170" s="11" t="s">
        <v>264</v>
      </c>
      <c r="E170" s="11"/>
      <c r="F170" s="17">
        <v>0</v>
      </c>
      <c r="G170" s="17">
        <v>0.15405524786131894</v>
      </c>
      <c r="H170" s="17">
        <v>0.31346686703658905</v>
      </c>
      <c r="I170" s="17">
        <v>0.45907603883128745</v>
      </c>
      <c r="J170" s="17">
        <v>0.46804822267267415</v>
      </c>
      <c r="K170" s="17">
        <v>3.1754235015686603</v>
      </c>
      <c r="L170" s="17">
        <v>6.5360987310898588</v>
      </c>
      <c r="M170" s="17">
        <v>9.7453870367826703</v>
      </c>
      <c r="N170" s="17">
        <v>12.84725266323464</v>
      </c>
      <c r="O170" s="17">
        <v>17.751639527049647</v>
      </c>
      <c r="P170" s="17">
        <v>21.609744958740812</v>
      </c>
      <c r="Q170" s="17">
        <v>26.812536613989767</v>
      </c>
      <c r="R170" s="17">
        <v>32.023698236325203</v>
      </c>
      <c r="S170" s="17">
        <v>46.241281105168376</v>
      </c>
      <c r="T170" s="17">
        <v>69.213089881236613</v>
      </c>
      <c r="U170" s="17">
        <v>94.337991640880205</v>
      </c>
      <c r="V170" s="17">
        <v>153.69976539974289</v>
      </c>
      <c r="W170" s="17">
        <v>238.84904308630786</v>
      </c>
      <c r="X170" s="17">
        <v>336.81347571989204</v>
      </c>
      <c r="Y170" s="17">
        <v>440.62077341186506</v>
      </c>
      <c r="Z170" s="17">
        <v>555.07280867746613</v>
      </c>
      <c r="AA170" s="17">
        <v>658.76192566660632</v>
      </c>
      <c r="AB170" s="17">
        <v>772.63836204391225</v>
      </c>
      <c r="AC170" s="17">
        <v>886.93649111201728</v>
      </c>
      <c r="AD170" s="17">
        <v>1014.3653588264322</v>
      </c>
      <c r="AE170" s="17">
        <v>1162.2727776297379</v>
      </c>
      <c r="AF170" s="17">
        <v>1317.3158264560927</v>
      </c>
      <c r="AG170" s="17">
        <v>1492.8599135398249</v>
      </c>
    </row>
    <row r="171" spans="3:33" x14ac:dyDescent="0.2">
      <c r="C171" s="24" t="s">
        <v>260</v>
      </c>
      <c r="D171" s="11" t="s">
        <v>264</v>
      </c>
      <c r="E171" s="11"/>
      <c r="F171" s="140">
        <v>1829.6401074170108</v>
      </c>
      <c r="G171" s="140">
        <v>1829.6401074170108</v>
      </c>
      <c r="H171" s="140">
        <v>1829.6401074170108</v>
      </c>
      <c r="I171" s="140">
        <v>1829.6401074170108</v>
      </c>
      <c r="J171" s="140">
        <v>1829.6401074170108</v>
      </c>
      <c r="K171" s="140">
        <v>1829.6401074170108</v>
      </c>
      <c r="L171" s="140">
        <v>1829.6401074170108</v>
      </c>
      <c r="M171" s="140">
        <v>1829.6401074170108</v>
      </c>
      <c r="N171" s="140">
        <v>1829.6401074170108</v>
      </c>
      <c r="O171" s="140">
        <v>1829.6401074170108</v>
      </c>
      <c r="P171" s="140">
        <v>1829.6401074170108</v>
      </c>
      <c r="Q171" s="140">
        <v>1829.6401074170108</v>
      </c>
      <c r="R171" s="140">
        <v>1829.6401074170108</v>
      </c>
      <c r="S171" s="140">
        <v>1829.6401074170108</v>
      </c>
      <c r="T171" s="140">
        <v>1829.6401074170108</v>
      </c>
      <c r="U171" s="140">
        <v>1829.6401074170108</v>
      </c>
      <c r="V171" s="140">
        <v>1829.6401074170108</v>
      </c>
      <c r="W171" s="140">
        <v>1829.6401074170108</v>
      </c>
      <c r="X171" s="140">
        <v>1829.6401074170108</v>
      </c>
      <c r="Y171" s="140">
        <v>1829.6401074170108</v>
      </c>
      <c r="Z171" s="140">
        <v>1829.6401074170108</v>
      </c>
      <c r="AA171" s="140">
        <v>1829.6401074170108</v>
      </c>
      <c r="AB171" s="140">
        <v>1829.6401074170108</v>
      </c>
      <c r="AC171" s="140">
        <v>1829.6401074170108</v>
      </c>
      <c r="AD171" s="140">
        <v>1829.6401074170108</v>
      </c>
      <c r="AE171" s="140">
        <v>1829.6401074170108</v>
      </c>
      <c r="AF171" s="140">
        <v>1829.6401074170108</v>
      </c>
      <c r="AG171" s="140">
        <v>1829.6401074170108</v>
      </c>
    </row>
    <row r="172" spans="3:33" x14ac:dyDescent="0.2">
      <c r="C172" s="24" t="s">
        <v>266</v>
      </c>
      <c r="D172" s="11" t="s">
        <v>264</v>
      </c>
      <c r="E172" s="11"/>
      <c r="F172" s="17">
        <v>-1829.6401074170108</v>
      </c>
      <c r="G172" s="17">
        <v>-1829.4860521691494</v>
      </c>
      <c r="H172" s="17">
        <v>-1829.3266405499742</v>
      </c>
      <c r="I172" s="17">
        <v>-1829.1810313781796</v>
      </c>
      <c r="J172" s="17">
        <v>-1829.1720591943381</v>
      </c>
      <c r="K172" s="17">
        <v>-1826.464683915442</v>
      </c>
      <c r="L172" s="17">
        <v>-1823.1040086859209</v>
      </c>
      <c r="M172" s="17">
        <v>-1819.8947203802281</v>
      </c>
      <c r="N172" s="17">
        <v>-1816.7928547537761</v>
      </c>
      <c r="O172" s="17">
        <v>-1811.888467889961</v>
      </c>
      <c r="P172" s="17">
        <v>-1808.03036245827</v>
      </c>
      <c r="Q172" s="17">
        <v>-1802.827570803021</v>
      </c>
      <c r="R172" s="17">
        <v>-1797.6164091806857</v>
      </c>
      <c r="S172" s="17">
        <v>-1783.3988263118424</v>
      </c>
      <c r="T172" s="17">
        <v>-1760.4270175357742</v>
      </c>
      <c r="U172" s="17">
        <v>-1735.3021157761304</v>
      </c>
      <c r="V172" s="17">
        <v>-1675.940342017268</v>
      </c>
      <c r="W172" s="17">
        <v>-1590.791064330703</v>
      </c>
      <c r="X172" s="17">
        <v>-1492.8266316971187</v>
      </c>
      <c r="Y172" s="17">
        <v>-1389.0193340051458</v>
      </c>
      <c r="Z172" s="17">
        <v>-1274.5672987395446</v>
      </c>
      <c r="AA172" s="17">
        <v>-1170.8781817504046</v>
      </c>
      <c r="AB172" s="17">
        <v>-1057.0017453730984</v>
      </c>
      <c r="AC172" s="17">
        <v>-942.70361630499349</v>
      </c>
      <c r="AD172" s="17">
        <v>-815.27474859057861</v>
      </c>
      <c r="AE172" s="17">
        <v>-667.36732978727287</v>
      </c>
      <c r="AF172" s="17">
        <v>-512.32428096091803</v>
      </c>
      <c r="AG172" s="17">
        <v>-336.78019387718587</v>
      </c>
    </row>
    <row r="173" spans="3:33" x14ac:dyDescent="0.2">
      <c r="C173" s="24"/>
      <c r="D173" s="11"/>
      <c r="E173" s="11"/>
      <c r="F173" s="141">
        <v>0</v>
      </c>
      <c r="G173" s="141">
        <v>0</v>
      </c>
      <c r="H173" s="141">
        <v>0</v>
      </c>
      <c r="I173" s="141">
        <v>0</v>
      </c>
      <c r="J173" s="141">
        <v>0</v>
      </c>
      <c r="K173" s="141">
        <v>0</v>
      </c>
      <c r="L173" s="141">
        <v>0</v>
      </c>
      <c r="M173" s="141">
        <v>0</v>
      </c>
      <c r="N173" s="141">
        <v>0</v>
      </c>
      <c r="O173" s="141">
        <v>0</v>
      </c>
      <c r="P173" s="141">
        <v>0</v>
      </c>
      <c r="Q173" s="141">
        <v>0</v>
      </c>
      <c r="R173" s="141">
        <v>0</v>
      </c>
      <c r="S173" s="141">
        <v>0</v>
      </c>
      <c r="T173" s="141">
        <v>0</v>
      </c>
      <c r="U173" s="141">
        <v>0</v>
      </c>
      <c r="V173" s="141">
        <v>0</v>
      </c>
      <c r="W173" s="141">
        <v>0</v>
      </c>
      <c r="X173" s="141">
        <v>0</v>
      </c>
      <c r="Y173" s="141">
        <v>0</v>
      </c>
      <c r="Z173" s="141">
        <v>0</v>
      </c>
      <c r="AA173" s="141">
        <v>0</v>
      </c>
      <c r="AB173" s="141">
        <v>0</v>
      </c>
      <c r="AC173" s="141">
        <v>0</v>
      </c>
      <c r="AD173" s="141">
        <v>0</v>
      </c>
      <c r="AE173" s="141">
        <v>0</v>
      </c>
      <c r="AF173" s="141">
        <v>0</v>
      </c>
      <c r="AG173" s="141">
        <v>0</v>
      </c>
    </row>
    <row r="174" spans="3:33" x14ac:dyDescent="0.2">
      <c r="C174" s="24"/>
      <c r="D174" s="11"/>
      <c r="E174" s="11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</row>
    <row r="175" spans="3:33" x14ac:dyDescent="0.2">
      <c r="C175" s="24" t="s">
        <v>267</v>
      </c>
      <c r="D175" s="11" t="s">
        <v>109</v>
      </c>
      <c r="E175" s="11"/>
      <c r="F175" s="141">
        <v>0</v>
      </c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</row>
    <row r="176" spans="3:33" x14ac:dyDescent="0.2">
      <c r="C176" s="24"/>
      <c r="D176" s="11" t="s">
        <v>264</v>
      </c>
      <c r="E176" s="11"/>
      <c r="F176" s="17">
        <v>0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0</v>
      </c>
      <c r="T176" s="17">
        <v>0</v>
      </c>
      <c r="U176" s="17">
        <v>0</v>
      </c>
      <c r="V176" s="17">
        <v>0</v>
      </c>
      <c r="W176" s="17">
        <v>0</v>
      </c>
      <c r="X176" s="17">
        <v>0</v>
      </c>
      <c r="Y176" s="17">
        <v>0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7">
        <v>0</v>
      </c>
      <c r="AF176" s="17">
        <v>0</v>
      </c>
      <c r="AG176" s="17">
        <v>0</v>
      </c>
    </row>
    <row r="179" spans="3:33" ht="15.75" x14ac:dyDescent="0.25">
      <c r="C179" s="3" t="s">
        <v>259</v>
      </c>
      <c r="D179" s="3" t="s">
        <v>38</v>
      </c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</row>
    <row r="181" spans="3:33" ht="15.75" x14ac:dyDescent="0.25">
      <c r="C181" s="8" t="s">
        <v>260</v>
      </c>
      <c r="D181" s="6" t="s">
        <v>239</v>
      </c>
      <c r="E181" s="137" t="s">
        <v>241</v>
      </c>
      <c r="F181" s="5">
        <v>2023</v>
      </c>
      <c r="G181" s="5">
        <v>2024</v>
      </c>
      <c r="H181" s="5">
        <v>2025</v>
      </c>
      <c r="I181" s="5">
        <v>2026</v>
      </c>
      <c r="J181" s="5">
        <v>2027</v>
      </c>
      <c r="K181" s="5">
        <v>2028</v>
      </c>
      <c r="L181" s="5">
        <v>2029</v>
      </c>
      <c r="M181" s="5">
        <v>2030</v>
      </c>
      <c r="N181" s="5">
        <v>2031</v>
      </c>
      <c r="O181" s="5">
        <v>2032</v>
      </c>
      <c r="P181" s="5">
        <v>2033</v>
      </c>
      <c r="Q181" s="5">
        <v>2034</v>
      </c>
      <c r="R181" s="5">
        <v>2035</v>
      </c>
      <c r="S181" s="5">
        <v>2036</v>
      </c>
      <c r="T181" s="5">
        <v>2037</v>
      </c>
      <c r="U181" s="5">
        <v>2038</v>
      </c>
      <c r="V181" s="5">
        <v>2039</v>
      </c>
      <c r="W181" s="5">
        <v>2040</v>
      </c>
      <c r="X181" s="5">
        <v>2041</v>
      </c>
      <c r="Y181" s="5">
        <v>2042</v>
      </c>
      <c r="Z181" s="5">
        <v>2043</v>
      </c>
      <c r="AA181" s="5">
        <v>2044</v>
      </c>
      <c r="AB181" s="5">
        <v>2045</v>
      </c>
      <c r="AC181" s="5">
        <v>2046</v>
      </c>
      <c r="AD181" s="5">
        <v>2047</v>
      </c>
      <c r="AE181" s="5">
        <v>2048</v>
      </c>
      <c r="AF181" s="5">
        <v>2049</v>
      </c>
      <c r="AG181" s="5">
        <v>2050</v>
      </c>
    </row>
    <row r="182" spans="3:33" x14ac:dyDescent="0.2">
      <c r="C182" s="24" t="s">
        <v>261</v>
      </c>
      <c r="D182" s="11" t="s">
        <v>229</v>
      </c>
      <c r="E182" s="19">
        <v>1874.908346650981</v>
      </c>
      <c r="F182" s="17">
        <v>-62.291611590303354</v>
      </c>
      <c r="G182" s="17">
        <v>-49.434807766226065</v>
      </c>
      <c r="H182" s="17">
        <v>-273.62101128625807</v>
      </c>
      <c r="I182" s="17">
        <v>-249.50965457028516</v>
      </c>
      <c r="J182" s="17">
        <v>-223.94391973827464</v>
      </c>
      <c r="K182" s="17">
        <v>-7.8733981859410447</v>
      </c>
      <c r="L182" s="17">
        <v>0</v>
      </c>
      <c r="M182" s="17">
        <v>0</v>
      </c>
      <c r="N182" s="17">
        <v>0</v>
      </c>
      <c r="O182" s="17">
        <v>0</v>
      </c>
      <c r="P182" s="17">
        <v>0</v>
      </c>
      <c r="Q182" s="17">
        <v>-16.958086742354435</v>
      </c>
      <c r="R182" s="17">
        <v>-509.3417439522035</v>
      </c>
      <c r="S182" s="17">
        <v>-1430.2825801630281</v>
      </c>
      <c r="T182" s="17">
        <v>-690.8856928735978</v>
      </c>
      <c r="U182" s="17">
        <v>-34.972189709456046</v>
      </c>
      <c r="V182" s="17">
        <v>0</v>
      </c>
      <c r="W182" s="17">
        <v>0</v>
      </c>
      <c r="X182" s="17">
        <v>0</v>
      </c>
      <c r="Y182" s="17">
        <v>0</v>
      </c>
      <c r="Z182" s="17">
        <v>0</v>
      </c>
      <c r="AA182" s="17">
        <v>0</v>
      </c>
      <c r="AB182" s="17">
        <v>0</v>
      </c>
      <c r="AC182" s="17">
        <v>0</v>
      </c>
      <c r="AD182" s="17">
        <v>0</v>
      </c>
      <c r="AE182" s="17">
        <v>0</v>
      </c>
      <c r="AF182" s="17">
        <v>0</v>
      </c>
      <c r="AG182" s="17"/>
    </row>
    <row r="184" spans="3:33" ht="15.75" x14ac:dyDescent="0.25">
      <c r="C184" s="8" t="s">
        <v>262</v>
      </c>
      <c r="D184" s="6" t="s">
        <v>239</v>
      </c>
      <c r="E184" s="6"/>
      <c r="F184" s="5">
        <v>2023</v>
      </c>
      <c r="G184" s="5">
        <v>2024</v>
      </c>
      <c r="H184" s="5">
        <v>2025</v>
      </c>
      <c r="I184" s="5">
        <v>2026</v>
      </c>
      <c r="J184" s="5">
        <v>2027</v>
      </c>
      <c r="K184" s="5">
        <v>2028</v>
      </c>
      <c r="L184" s="5">
        <v>2029</v>
      </c>
      <c r="M184" s="5">
        <v>2030</v>
      </c>
      <c r="N184" s="5">
        <v>2031</v>
      </c>
      <c r="O184" s="5">
        <v>2032</v>
      </c>
      <c r="P184" s="5">
        <v>2033</v>
      </c>
      <c r="Q184" s="5">
        <v>2034</v>
      </c>
      <c r="R184" s="5">
        <v>2035</v>
      </c>
      <c r="S184" s="5">
        <v>2036</v>
      </c>
      <c r="T184" s="5">
        <v>2037</v>
      </c>
      <c r="U184" s="5">
        <v>2038</v>
      </c>
      <c r="V184" s="5">
        <v>2039</v>
      </c>
      <c r="W184" s="5">
        <v>2040</v>
      </c>
      <c r="X184" s="5">
        <v>2041</v>
      </c>
      <c r="Y184" s="5">
        <v>2042</v>
      </c>
      <c r="Z184" s="5">
        <v>2043</v>
      </c>
      <c r="AA184" s="5">
        <v>2044</v>
      </c>
      <c r="AB184" s="5">
        <v>2045</v>
      </c>
      <c r="AC184" s="5">
        <v>2046</v>
      </c>
      <c r="AD184" s="5">
        <v>2047</v>
      </c>
      <c r="AE184" s="5">
        <v>2048</v>
      </c>
      <c r="AF184" s="5">
        <v>2049</v>
      </c>
      <c r="AG184" s="5">
        <v>2050</v>
      </c>
    </row>
    <row r="185" spans="3:33" x14ac:dyDescent="0.2">
      <c r="C185" s="24" t="s">
        <v>263</v>
      </c>
      <c r="D185" s="11" t="s">
        <v>264</v>
      </c>
      <c r="E185" s="11"/>
      <c r="F185" s="17">
        <v>0</v>
      </c>
      <c r="G185" s="17">
        <v>0.15404502849734875</v>
      </c>
      <c r="H185" s="17">
        <v>0.15954238828768508</v>
      </c>
      <c r="I185" s="17">
        <v>0.14553342349366816</v>
      </c>
      <c r="J185" s="17">
        <v>9.0026441663737574E-3</v>
      </c>
      <c r="K185" s="17">
        <v>2.7077987399700558</v>
      </c>
      <c r="L185" s="17">
        <v>3.3551451099058447</v>
      </c>
      <c r="M185" s="17">
        <v>3.2114246853076347</v>
      </c>
      <c r="N185" s="17">
        <v>3.1029223286478356</v>
      </c>
      <c r="O185" s="17">
        <v>4.9049428841378395</v>
      </c>
      <c r="P185" s="17">
        <v>3.8264334545655552</v>
      </c>
      <c r="Q185" s="17">
        <v>5.1847487442082105</v>
      </c>
      <c r="R185" s="17">
        <v>5.1551167858343447</v>
      </c>
      <c r="S185" s="17">
        <v>13.731016939133838</v>
      </c>
      <c r="T185" s="17">
        <v>22.666699286494012</v>
      </c>
      <c r="U185" s="17">
        <v>25.42690528160308</v>
      </c>
      <c r="V185" s="17">
        <v>59.021463911838012</v>
      </c>
      <c r="W185" s="17">
        <v>84.701168501255509</v>
      </c>
      <c r="X185" s="17">
        <v>97.770220542362154</v>
      </c>
      <c r="Y185" s="17">
        <v>103.68595806496153</v>
      </c>
      <c r="Z185" s="17">
        <v>115.0148520090701</v>
      </c>
      <c r="AA185" s="17">
        <v>105.50058303010911</v>
      </c>
      <c r="AB185" s="17">
        <v>114.7204785223842</v>
      </c>
      <c r="AC185" s="17">
        <v>115.94691671995648</v>
      </c>
      <c r="AD185" s="17">
        <v>128.36647977800294</v>
      </c>
      <c r="AE185" s="17">
        <v>150.93424382740088</v>
      </c>
      <c r="AF185" s="17">
        <v>157.27380279630827</v>
      </c>
      <c r="AG185" s="17">
        <v>179.05167889520513</v>
      </c>
    </row>
    <row r="186" spans="3:33" x14ac:dyDescent="0.2">
      <c r="C186" s="24" t="s">
        <v>265</v>
      </c>
      <c r="D186" s="11" t="s">
        <v>264</v>
      </c>
      <c r="E186" s="11"/>
      <c r="F186" s="17">
        <v>0</v>
      </c>
      <c r="G186" s="17">
        <v>0.15404502849734875</v>
      </c>
      <c r="H186" s="17">
        <v>0.31358741678503382</v>
      </c>
      <c r="I186" s="17">
        <v>0.45912084027870198</v>
      </c>
      <c r="J186" s="17">
        <v>0.46812348444507573</v>
      </c>
      <c r="K186" s="17">
        <v>3.1759222244151317</v>
      </c>
      <c r="L186" s="17">
        <v>6.5310673343209764</v>
      </c>
      <c r="M186" s="17">
        <v>9.7424920196286102</v>
      </c>
      <c r="N186" s="17">
        <v>12.845414348276446</v>
      </c>
      <c r="O186" s="17">
        <v>17.750357232414284</v>
      </c>
      <c r="P186" s="17">
        <v>21.576790686979841</v>
      </c>
      <c r="Q186" s="17">
        <v>26.761539431188051</v>
      </c>
      <c r="R186" s="17">
        <v>31.916656217022396</v>
      </c>
      <c r="S186" s="17">
        <v>45.64767315615623</v>
      </c>
      <c r="T186" s="17">
        <v>68.314372442650239</v>
      </c>
      <c r="U186" s="17">
        <v>93.741277724253322</v>
      </c>
      <c r="V186" s="17">
        <v>152.76274163609133</v>
      </c>
      <c r="W186" s="17">
        <v>237.46391013734683</v>
      </c>
      <c r="X186" s="17">
        <v>335.23413067970898</v>
      </c>
      <c r="Y186" s="17">
        <v>438.92008874467052</v>
      </c>
      <c r="Z186" s="17">
        <v>553.93494075374065</v>
      </c>
      <c r="AA186" s="17">
        <v>659.4355237838497</v>
      </c>
      <c r="AB186" s="17">
        <v>774.15600230623386</v>
      </c>
      <c r="AC186" s="17">
        <v>890.10291902619031</v>
      </c>
      <c r="AD186" s="17">
        <v>1018.4693988041932</v>
      </c>
      <c r="AE186" s="17">
        <v>1169.403642631594</v>
      </c>
      <c r="AF186" s="17">
        <v>1326.6774454279023</v>
      </c>
      <c r="AG186" s="17">
        <v>1505.7291243231075</v>
      </c>
    </row>
    <row r="187" spans="3:33" x14ac:dyDescent="0.2">
      <c r="C187" s="24" t="s">
        <v>260</v>
      </c>
      <c r="D187" s="11" t="s">
        <v>264</v>
      </c>
      <c r="E187" s="11"/>
      <c r="F187" s="140">
        <v>1874.908346650981</v>
      </c>
      <c r="G187" s="140">
        <v>1874.908346650981</v>
      </c>
      <c r="H187" s="140">
        <v>1874.908346650981</v>
      </c>
      <c r="I187" s="140">
        <v>1874.908346650981</v>
      </c>
      <c r="J187" s="140">
        <v>1874.908346650981</v>
      </c>
      <c r="K187" s="140">
        <v>1874.908346650981</v>
      </c>
      <c r="L187" s="140">
        <v>1874.908346650981</v>
      </c>
      <c r="M187" s="140">
        <v>1874.908346650981</v>
      </c>
      <c r="N187" s="140">
        <v>1874.908346650981</v>
      </c>
      <c r="O187" s="140">
        <v>1874.908346650981</v>
      </c>
      <c r="P187" s="140">
        <v>1874.908346650981</v>
      </c>
      <c r="Q187" s="140">
        <v>1874.908346650981</v>
      </c>
      <c r="R187" s="140">
        <v>1874.908346650981</v>
      </c>
      <c r="S187" s="140">
        <v>1874.908346650981</v>
      </c>
      <c r="T187" s="140">
        <v>1874.908346650981</v>
      </c>
      <c r="U187" s="140">
        <v>1874.908346650981</v>
      </c>
      <c r="V187" s="140">
        <v>1874.908346650981</v>
      </c>
      <c r="W187" s="140">
        <v>1874.908346650981</v>
      </c>
      <c r="X187" s="140">
        <v>1874.908346650981</v>
      </c>
      <c r="Y187" s="140">
        <v>1874.908346650981</v>
      </c>
      <c r="Z187" s="140">
        <v>1874.908346650981</v>
      </c>
      <c r="AA187" s="140">
        <v>1874.908346650981</v>
      </c>
      <c r="AB187" s="140">
        <v>1874.908346650981</v>
      </c>
      <c r="AC187" s="140">
        <v>1874.908346650981</v>
      </c>
      <c r="AD187" s="140">
        <v>1874.908346650981</v>
      </c>
      <c r="AE187" s="140">
        <v>1874.908346650981</v>
      </c>
      <c r="AF187" s="140">
        <v>1874.908346650981</v>
      </c>
      <c r="AG187" s="140">
        <v>1874.908346650981</v>
      </c>
    </row>
    <row r="188" spans="3:33" x14ac:dyDescent="0.2">
      <c r="C188" s="24" t="s">
        <v>266</v>
      </c>
      <c r="D188" s="11" t="s">
        <v>264</v>
      </c>
      <c r="E188" s="11"/>
      <c r="F188" s="17">
        <v>-1874.908346650981</v>
      </c>
      <c r="G188" s="17">
        <v>-1874.7543016224836</v>
      </c>
      <c r="H188" s="17">
        <v>-1874.5947592341959</v>
      </c>
      <c r="I188" s="17">
        <v>-1874.4492258107023</v>
      </c>
      <c r="J188" s="17">
        <v>-1874.4402231665358</v>
      </c>
      <c r="K188" s="17">
        <v>-1871.7324244265658</v>
      </c>
      <c r="L188" s="17">
        <v>-1868.37727931666</v>
      </c>
      <c r="M188" s="17">
        <v>-1865.1658546313524</v>
      </c>
      <c r="N188" s="17">
        <v>-1862.0629323027047</v>
      </c>
      <c r="O188" s="17">
        <v>-1857.1579894185668</v>
      </c>
      <c r="P188" s="17">
        <v>-1853.3315559640012</v>
      </c>
      <c r="Q188" s="17">
        <v>-1848.1468072197929</v>
      </c>
      <c r="R188" s="17">
        <v>-1842.9916904339586</v>
      </c>
      <c r="S188" s="17">
        <v>-1829.2606734948247</v>
      </c>
      <c r="T188" s="17">
        <v>-1806.5939742083308</v>
      </c>
      <c r="U188" s="17">
        <v>-1781.1670689267278</v>
      </c>
      <c r="V188" s="17">
        <v>-1722.1456050148897</v>
      </c>
      <c r="W188" s="17">
        <v>-1637.4444365136342</v>
      </c>
      <c r="X188" s="17">
        <v>-1539.6742159712721</v>
      </c>
      <c r="Y188" s="17">
        <v>-1435.9882579063105</v>
      </c>
      <c r="Z188" s="17">
        <v>-1320.9734058972404</v>
      </c>
      <c r="AA188" s="17">
        <v>-1215.4728228671313</v>
      </c>
      <c r="AB188" s="17">
        <v>-1100.7523443447471</v>
      </c>
      <c r="AC188" s="17">
        <v>-984.8054276247907</v>
      </c>
      <c r="AD188" s="17">
        <v>-856.43894784678776</v>
      </c>
      <c r="AE188" s="17">
        <v>-705.50470401938696</v>
      </c>
      <c r="AF188" s="17">
        <v>-548.23090122307872</v>
      </c>
      <c r="AG188" s="17">
        <v>-369.1792223278735</v>
      </c>
    </row>
    <row r="189" spans="3:33" x14ac:dyDescent="0.2">
      <c r="C189" s="24"/>
      <c r="D189" s="11"/>
      <c r="E189" s="11"/>
      <c r="F189" s="141">
        <v>0</v>
      </c>
      <c r="G189" s="141">
        <v>0</v>
      </c>
      <c r="H189" s="141">
        <v>0</v>
      </c>
      <c r="I189" s="141">
        <v>0</v>
      </c>
      <c r="J189" s="141">
        <v>0</v>
      </c>
      <c r="K189" s="141">
        <v>0</v>
      </c>
      <c r="L189" s="141">
        <v>0</v>
      </c>
      <c r="M189" s="141">
        <v>0</v>
      </c>
      <c r="N189" s="141">
        <v>0</v>
      </c>
      <c r="O189" s="141">
        <v>0</v>
      </c>
      <c r="P189" s="141">
        <v>0</v>
      </c>
      <c r="Q189" s="141">
        <v>0</v>
      </c>
      <c r="R189" s="141">
        <v>0</v>
      </c>
      <c r="S189" s="141">
        <v>0</v>
      </c>
      <c r="T189" s="141">
        <v>0</v>
      </c>
      <c r="U189" s="141">
        <v>0</v>
      </c>
      <c r="V189" s="141">
        <v>0</v>
      </c>
      <c r="W189" s="141">
        <v>0</v>
      </c>
      <c r="X189" s="141">
        <v>0</v>
      </c>
      <c r="Y189" s="141">
        <v>0</v>
      </c>
      <c r="Z189" s="141">
        <v>0</v>
      </c>
      <c r="AA189" s="141">
        <v>0</v>
      </c>
      <c r="AB189" s="141">
        <v>0</v>
      </c>
      <c r="AC189" s="141">
        <v>0</v>
      </c>
      <c r="AD189" s="141">
        <v>0</v>
      </c>
      <c r="AE189" s="141">
        <v>0</v>
      </c>
      <c r="AF189" s="141">
        <v>0</v>
      </c>
      <c r="AG189" s="141">
        <v>0</v>
      </c>
    </row>
    <row r="190" spans="3:33" x14ac:dyDescent="0.2">
      <c r="C190" s="24"/>
      <c r="D190" s="11"/>
      <c r="E190" s="11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</row>
    <row r="191" spans="3:33" x14ac:dyDescent="0.2">
      <c r="C191" s="24" t="s">
        <v>267</v>
      </c>
      <c r="D191" s="11" t="s">
        <v>109</v>
      </c>
      <c r="E191" s="11"/>
      <c r="F191" s="141">
        <v>0</v>
      </c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</row>
    <row r="192" spans="3:33" x14ac:dyDescent="0.2">
      <c r="C192" s="24"/>
      <c r="D192" s="11" t="s">
        <v>264</v>
      </c>
      <c r="E192" s="11"/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</row>
    <row r="195" spans="3:71" ht="20.25" x14ac:dyDescent="0.3">
      <c r="C195" s="4" t="s">
        <v>268</v>
      </c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</row>
    <row r="197" spans="3:71" ht="15.75" x14ac:dyDescent="0.25">
      <c r="C197" s="3" t="s">
        <v>259</v>
      </c>
      <c r="D197" s="3" t="s">
        <v>37</v>
      </c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</row>
    <row r="198" spans="3:71" x14ac:dyDescent="0.2">
      <c r="V198">
        <v>1</v>
      </c>
      <c r="W198">
        <v>2</v>
      </c>
      <c r="X198">
        <v>3</v>
      </c>
      <c r="Y198">
        <v>4</v>
      </c>
      <c r="Z198">
        <v>5</v>
      </c>
      <c r="AA198">
        <v>6</v>
      </c>
      <c r="AB198">
        <v>7</v>
      </c>
      <c r="AC198">
        <v>8</v>
      </c>
      <c r="AD198">
        <v>9</v>
      </c>
      <c r="AE198">
        <v>10</v>
      </c>
      <c r="AF198">
        <v>11</v>
      </c>
      <c r="AG198">
        <v>12</v>
      </c>
      <c r="AH198">
        <v>13</v>
      </c>
      <c r="AI198">
        <v>14</v>
      </c>
      <c r="AJ198">
        <v>15</v>
      </c>
      <c r="AK198">
        <v>16</v>
      </c>
      <c r="AL198">
        <v>17</v>
      </c>
      <c r="AM198">
        <v>18</v>
      </c>
      <c r="AN198">
        <v>19</v>
      </c>
      <c r="AO198">
        <v>20</v>
      </c>
      <c r="AP198">
        <v>21</v>
      </c>
      <c r="AQ198">
        <v>22</v>
      </c>
      <c r="AR198">
        <v>23</v>
      </c>
      <c r="AS198">
        <v>24</v>
      </c>
      <c r="AT198">
        <v>25</v>
      </c>
      <c r="AU198">
        <v>26</v>
      </c>
      <c r="AV198">
        <v>27</v>
      </c>
      <c r="AW198">
        <v>28</v>
      </c>
      <c r="AX198">
        <v>29</v>
      </c>
      <c r="AY198">
        <v>30</v>
      </c>
      <c r="AZ198">
        <v>31</v>
      </c>
      <c r="BA198">
        <v>32</v>
      </c>
      <c r="BB198">
        <v>33</v>
      </c>
      <c r="BC198">
        <v>34</v>
      </c>
      <c r="BD198">
        <v>35</v>
      </c>
      <c r="BE198">
        <v>36</v>
      </c>
      <c r="BF198">
        <v>37</v>
      </c>
      <c r="BG198">
        <v>38</v>
      </c>
      <c r="BH198">
        <v>39</v>
      </c>
      <c r="BI198">
        <v>40</v>
      </c>
      <c r="BJ198">
        <v>41</v>
      </c>
      <c r="BK198">
        <v>42</v>
      </c>
      <c r="BL198">
        <v>43</v>
      </c>
      <c r="BM198">
        <v>44</v>
      </c>
      <c r="BN198">
        <v>45</v>
      </c>
      <c r="BO198">
        <v>46</v>
      </c>
      <c r="BP198">
        <v>47</v>
      </c>
      <c r="BQ198">
        <v>48</v>
      </c>
      <c r="BR198">
        <v>49</v>
      </c>
      <c r="BS198">
        <v>50</v>
      </c>
    </row>
    <row r="199" spans="3:71" ht="15.75" x14ac:dyDescent="0.25">
      <c r="C199" s="8" t="s">
        <v>269</v>
      </c>
      <c r="D199" s="6" t="s">
        <v>239</v>
      </c>
      <c r="E199" s="137" t="s">
        <v>241</v>
      </c>
      <c r="F199" s="5">
        <v>2023</v>
      </c>
      <c r="G199" s="5">
        <v>2024</v>
      </c>
      <c r="H199" s="5">
        <v>2025</v>
      </c>
      <c r="I199" s="5">
        <v>2026</v>
      </c>
      <c r="J199" s="5">
        <v>2027</v>
      </c>
      <c r="K199" s="5">
        <v>2028</v>
      </c>
      <c r="L199" s="5">
        <v>2029</v>
      </c>
      <c r="M199" s="5">
        <v>2030</v>
      </c>
      <c r="N199" s="5">
        <v>2031</v>
      </c>
      <c r="O199" s="5">
        <v>2032</v>
      </c>
      <c r="P199" s="5">
        <v>2033</v>
      </c>
      <c r="Q199" s="5">
        <v>2034</v>
      </c>
      <c r="R199" s="5">
        <v>2035</v>
      </c>
      <c r="S199" s="5">
        <v>2036</v>
      </c>
      <c r="T199" s="5">
        <v>2037</v>
      </c>
      <c r="U199" s="5">
        <v>2038</v>
      </c>
      <c r="V199" s="5">
        <v>2039</v>
      </c>
      <c r="W199" s="5">
        <v>2040</v>
      </c>
      <c r="X199" s="5">
        <v>2041</v>
      </c>
      <c r="Y199" s="5">
        <v>2042</v>
      </c>
      <c r="Z199" s="5">
        <v>2043</v>
      </c>
      <c r="AA199" s="5">
        <v>2044</v>
      </c>
      <c r="AB199" s="5">
        <v>2045</v>
      </c>
      <c r="AC199" s="5">
        <v>2046</v>
      </c>
      <c r="AD199" s="5">
        <v>2047</v>
      </c>
      <c r="AE199" s="5">
        <v>2048</v>
      </c>
      <c r="AF199" s="5">
        <v>2049</v>
      </c>
      <c r="AG199" s="5">
        <v>2050</v>
      </c>
      <c r="AH199" s="5">
        <v>2051</v>
      </c>
      <c r="AI199" s="5">
        <v>2052</v>
      </c>
      <c r="AJ199" s="5">
        <v>2053</v>
      </c>
      <c r="AK199" s="5">
        <v>2054</v>
      </c>
      <c r="AL199" s="5">
        <v>2055</v>
      </c>
      <c r="AM199" s="5">
        <v>2056</v>
      </c>
      <c r="AN199" s="5">
        <v>2057</v>
      </c>
      <c r="AO199" s="5">
        <v>2058</v>
      </c>
      <c r="AP199" s="5">
        <v>2059</v>
      </c>
      <c r="AQ199" s="5">
        <v>2060</v>
      </c>
      <c r="AR199" s="5">
        <v>2061</v>
      </c>
      <c r="AS199" s="5">
        <v>2062</v>
      </c>
      <c r="AT199" s="5">
        <v>2063</v>
      </c>
      <c r="AU199" s="5">
        <v>2064</v>
      </c>
      <c r="AV199" s="5">
        <v>2065</v>
      </c>
      <c r="AW199" s="5">
        <v>2066</v>
      </c>
      <c r="AX199" s="5">
        <v>2067</v>
      </c>
      <c r="AY199" s="5">
        <v>2068</v>
      </c>
      <c r="AZ199" s="5">
        <v>2069</v>
      </c>
      <c r="BA199" s="5">
        <v>2070</v>
      </c>
      <c r="BB199" s="5">
        <v>2071</v>
      </c>
      <c r="BC199" s="5">
        <v>2072</v>
      </c>
      <c r="BD199" s="5">
        <v>2073</v>
      </c>
      <c r="BE199" s="5">
        <v>2074</v>
      </c>
      <c r="BF199" s="5">
        <v>2075</v>
      </c>
      <c r="BG199" s="5">
        <v>2076</v>
      </c>
      <c r="BH199" s="5">
        <v>2077</v>
      </c>
      <c r="BI199" s="5">
        <v>2078</v>
      </c>
      <c r="BJ199" s="5">
        <v>2079</v>
      </c>
      <c r="BK199" s="5">
        <v>2080</v>
      </c>
      <c r="BL199" s="5">
        <v>2081</v>
      </c>
      <c r="BM199" s="5">
        <v>2082</v>
      </c>
      <c r="BN199" s="5">
        <v>2083</v>
      </c>
      <c r="BO199" s="5">
        <v>2084</v>
      </c>
      <c r="BP199" s="5">
        <v>2085</v>
      </c>
      <c r="BQ199" s="5">
        <v>2086</v>
      </c>
      <c r="BR199" s="5">
        <v>2087</v>
      </c>
      <c r="BS199" s="5">
        <v>2088</v>
      </c>
    </row>
    <row r="200" spans="3:71" x14ac:dyDescent="0.2">
      <c r="C200" s="24" t="s">
        <v>261</v>
      </c>
      <c r="D200" s="11" t="s">
        <v>229</v>
      </c>
      <c r="E200" s="19">
        <v>1829.6401074170108</v>
      </c>
      <c r="F200" s="17">
        <v>-62.29161179721352</v>
      </c>
      <c r="G200" s="17">
        <v>-49.434807920569675</v>
      </c>
      <c r="H200" s="17">
        <v>-273.62101146778633</v>
      </c>
      <c r="I200" s="17">
        <v>-246.12262186003119</v>
      </c>
      <c r="J200" s="17">
        <v>-214.38990612242389</v>
      </c>
      <c r="K200" s="17">
        <v>-7.8733981859410447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-16.415524073635542</v>
      </c>
      <c r="R200" s="17">
        <v>-493.04569475235883</v>
      </c>
      <c r="S200" s="17">
        <v>-1389.6863223980502</v>
      </c>
      <c r="T200" s="17">
        <v>-669.3551193906718</v>
      </c>
      <c r="U200" s="17">
        <v>-33.853277837616467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  <c r="BA200" s="17"/>
      <c r="BB200" s="17"/>
      <c r="BC200" s="17"/>
      <c r="BD200" s="17"/>
      <c r="BE200" s="17"/>
      <c r="BF200" s="17"/>
      <c r="BG200" s="17"/>
      <c r="BH200" s="17"/>
      <c r="BI200" s="17"/>
      <c r="BJ200" s="17"/>
      <c r="BK200" s="17"/>
      <c r="BL200" s="17"/>
      <c r="BM200" s="17"/>
      <c r="BN200" s="17"/>
      <c r="BO200" s="17"/>
      <c r="BP200" s="17"/>
      <c r="BQ200" s="17"/>
      <c r="BR200" s="17"/>
      <c r="BS200" s="17"/>
    </row>
    <row r="201" spans="3:71" x14ac:dyDescent="0.2">
      <c r="C201" s="24" t="s">
        <v>186</v>
      </c>
      <c r="D201" s="11" t="s">
        <v>229</v>
      </c>
      <c r="E201" s="19">
        <v>250.07669370186758</v>
      </c>
      <c r="F201" s="17">
        <v>0</v>
      </c>
      <c r="G201" s="17">
        <v>0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17">
        <v>0</v>
      </c>
      <c r="N201" s="17">
        <v>0</v>
      </c>
      <c r="O201" s="17">
        <v>0</v>
      </c>
      <c r="P201" s="17">
        <v>0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-36.700259791368296</v>
      </c>
      <c r="W201" s="17">
        <v>-36.700259791368296</v>
      </c>
      <c r="X201" s="17">
        <v>-36.700259791368296</v>
      </c>
      <c r="Y201" s="17">
        <v>-36.700259791368296</v>
      </c>
      <c r="Z201" s="17">
        <v>-36.700259791368296</v>
      </c>
      <c r="AA201" s="17">
        <v>-36.700259791368296</v>
      </c>
      <c r="AB201" s="17">
        <v>-36.700259791368296</v>
      </c>
      <c r="AC201" s="17">
        <v>-36.700259791368296</v>
      </c>
      <c r="AD201" s="17">
        <v>-36.700259791368296</v>
      </c>
      <c r="AE201" s="17">
        <v>-36.700259791368296</v>
      </c>
      <c r="AF201" s="17">
        <v>-36.700259791368296</v>
      </c>
      <c r="AG201" s="17">
        <v>-36.700259791368296</v>
      </c>
      <c r="AH201" s="17">
        <v>-36.700259791368296</v>
      </c>
      <c r="AI201" s="17">
        <v>-36.700259791368296</v>
      </c>
      <c r="AJ201" s="17">
        <v>-36.700259791368296</v>
      </c>
      <c r="AK201" s="17">
        <v>-36.700259791368296</v>
      </c>
      <c r="AL201" s="17">
        <v>-36.700259791368296</v>
      </c>
      <c r="AM201" s="17">
        <v>-36.700259791368296</v>
      </c>
      <c r="AN201" s="17">
        <v>-36.700259791368296</v>
      </c>
      <c r="AO201" s="17">
        <v>-36.700259791368296</v>
      </c>
      <c r="AP201" s="17">
        <v>-36.700259791368296</v>
      </c>
      <c r="AQ201" s="17">
        <v>-36.700259791368296</v>
      </c>
      <c r="AR201" s="17">
        <v>-36.700259791368296</v>
      </c>
      <c r="AS201" s="17">
        <v>-36.700259791368296</v>
      </c>
      <c r="AT201" s="17">
        <v>-36.700259791368296</v>
      </c>
      <c r="AU201" s="17">
        <v>-36.700259791368296</v>
      </c>
      <c r="AV201" s="17">
        <v>-36.700259791368296</v>
      </c>
      <c r="AW201" s="17">
        <v>-36.700259791368296</v>
      </c>
      <c r="AX201" s="17">
        <v>-36.700259791368296</v>
      </c>
      <c r="AY201" s="17">
        <v>-36.700259791368296</v>
      </c>
      <c r="AZ201" s="17">
        <v>-36.700259791368296</v>
      </c>
      <c r="BA201" s="17">
        <v>-36.700259791368296</v>
      </c>
      <c r="BB201" s="17">
        <v>-36.700259791368296</v>
      </c>
      <c r="BC201" s="17">
        <v>-36.700259791368296</v>
      </c>
      <c r="BD201" s="17">
        <v>-36.700259791368296</v>
      </c>
      <c r="BE201" s="17">
        <v>-36.700259791368296</v>
      </c>
      <c r="BF201" s="17">
        <v>-36.700259791368296</v>
      </c>
      <c r="BG201" s="17">
        <v>-36.700259791368296</v>
      </c>
      <c r="BH201" s="17">
        <v>-36.700259791368296</v>
      </c>
      <c r="BI201" s="17">
        <v>-36.700259791368296</v>
      </c>
      <c r="BJ201" s="17">
        <v>-36.700259791368296</v>
      </c>
      <c r="BK201" s="17">
        <v>-36.700259791368296</v>
      </c>
      <c r="BL201" s="17">
        <v>-36.700259791368296</v>
      </c>
      <c r="BM201" s="17">
        <v>-36.700259791368296</v>
      </c>
      <c r="BN201" s="17">
        <v>-36.700259791368296</v>
      </c>
      <c r="BO201" s="17">
        <v>-36.700259791368296</v>
      </c>
      <c r="BP201" s="17">
        <v>-36.700259791368296</v>
      </c>
      <c r="BQ201" s="17">
        <v>-36.700259791368296</v>
      </c>
      <c r="BR201" s="17">
        <v>-36.700259791368296</v>
      </c>
      <c r="BS201" s="17">
        <v>-36.700259791368296</v>
      </c>
    </row>
    <row r="203" spans="3:71" ht="15.75" x14ac:dyDescent="0.25">
      <c r="C203" s="8" t="s">
        <v>262</v>
      </c>
      <c r="D203" s="6" t="s">
        <v>239</v>
      </c>
      <c r="E203" s="6"/>
      <c r="F203" s="5">
        <v>2023</v>
      </c>
      <c r="G203" s="5">
        <v>2024</v>
      </c>
      <c r="H203" s="5">
        <v>2025</v>
      </c>
      <c r="I203" s="5">
        <v>2026</v>
      </c>
      <c r="J203" s="5">
        <v>2027</v>
      </c>
      <c r="K203" s="5">
        <v>2028</v>
      </c>
      <c r="L203" s="5">
        <v>2029</v>
      </c>
      <c r="M203" s="5">
        <v>2030</v>
      </c>
      <c r="N203" s="5">
        <v>2031</v>
      </c>
      <c r="O203" s="5">
        <v>2032</v>
      </c>
      <c r="P203" s="5">
        <v>2033</v>
      </c>
      <c r="Q203" s="5">
        <v>2034</v>
      </c>
      <c r="R203" s="5">
        <v>2035</v>
      </c>
      <c r="S203" s="5">
        <v>2036</v>
      </c>
      <c r="T203" s="5">
        <v>2037</v>
      </c>
      <c r="U203" s="5">
        <v>2038</v>
      </c>
      <c r="V203" s="5">
        <v>2039</v>
      </c>
      <c r="W203" s="5">
        <v>2040</v>
      </c>
      <c r="X203" s="5">
        <v>2041</v>
      </c>
      <c r="Y203" s="5">
        <v>2042</v>
      </c>
      <c r="Z203" s="5">
        <v>2043</v>
      </c>
      <c r="AA203" s="5">
        <v>2044</v>
      </c>
      <c r="AB203" s="5">
        <v>2045</v>
      </c>
      <c r="AC203" s="5">
        <v>2046</v>
      </c>
      <c r="AD203" s="5">
        <v>2047</v>
      </c>
      <c r="AE203" s="5">
        <v>2048</v>
      </c>
      <c r="AF203" s="5">
        <v>2049</v>
      </c>
      <c r="AG203" s="5">
        <v>2050</v>
      </c>
    </row>
    <row r="204" spans="3:71" x14ac:dyDescent="0.2">
      <c r="C204" s="24" t="s">
        <v>270</v>
      </c>
      <c r="D204" s="11" t="s">
        <v>264</v>
      </c>
      <c r="E204" s="11"/>
      <c r="F204" s="17">
        <v>0</v>
      </c>
      <c r="G204" s="17">
        <v>0.15405524786131894</v>
      </c>
      <c r="H204" s="17">
        <v>0.15941161917527011</v>
      </c>
      <c r="I204" s="17">
        <v>0.1456091717946984</v>
      </c>
      <c r="J204" s="17">
        <v>8.9721838413867241E-3</v>
      </c>
      <c r="K204" s="17">
        <v>2.7073752788959862</v>
      </c>
      <c r="L204" s="17">
        <v>3.3606752295211986</v>
      </c>
      <c r="M204" s="17">
        <v>3.209288305692811</v>
      </c>
      <c r="N204" s="17">
        <v>3.1018656264519691</v>
      </c>
      <c r="O204" s="17">
        <v>4.9043868638150077</v>
      </c>
      <c r="P204" s="17">
        <v>3.8581054316911665</v>
      </c>
      <c r="Q204" s="17">
        <v>5.2027916552489542</v>
      </c>
      <c r="R204" s="17">
        <v>5.2111616223354336</v>
      </c>
      <c r="S204" s="17">
        <v>14.217582868843175</v>
      </c>
      <c r="T204" s="17">
        <v>22.97180877606824</v>
      </c>
      <c r="U204" s="17">
        <v>25.124901759643585</v>
      </c>
      <c r="V204" s="17">
        <v>73.36167155222951</v>
      </c>
      <c r="W204" s="17">
        <v>98.419322988334443</v>
      </c>
      <c r="X204" s="17">
        <v>110.54267462578277</v>
      </c>
      <c r="Y204" s="17">
        <v>115.72980194998117</v>
      </c>
      <c r="Z204" s="17">
        <v>125.75298716892632</v>
      </c>
      <c r="AA204" s="17">
        <v>114.40091974110726</v>
      </c>
      <c r="AB204" s="17">
        <v>124.02980391471552</v>
      </c>
      <c r="AC204" s="17">
        <v>123.92217412726099</v>
      </c>
      <c r="AD204" s="17">
        <v>136.55118530603181</v>
      </c>
      <c r="AE204" s="17">
        <v>156.55416533564409</v>
      </c>
      <c r="AF204" s="17">
        <v>163.23901710345277</v>
      </c>
      <c r="AG204" s="17">
        <v>183.31277739377768</v>
      </c>
    </row>
    <row r="205" spans="3:71" x14ac:dyDescent="0.2">
      <c r="C205" s="24" t="s">
        <v>271</v>
      </c>
      <c r="D205" s="11" t="s">
        <v>264</v>
      </c>
      <c r="E205" s="11"/>
      <c r="F205" s="17">
        <v>0</v>
      </c>
      <c r="G205" s="17">
        <v>0.15405524786131894</v>
      </c>
      <c r="H205" s="17">
        <v>0.31346686703658905</v>
      </c>
      <c r="I205" s="17">
        <v>0.45907603883128745</v>
      </c>
      <c r="J205" s="17">
        <v>0.46804822267267415</v>
      </c>
      <c r="K205" s="17">
        <v>3.1754235015686603</v>
      </c>
      <c r="L205" s="17">
        <v>6.5360987310898588</v>
      </c>
      <c r="M205" s="17">
        <v>9.7453870367826703</v>
      </c>
      <c r="N205" s="17">
        <v>12.84725266323464</v>
      </c>
      <c r="O205" s="17">
        <v>17.751639527049647</v>
      </c>
      <c r="P205" s="17">
        <v>21.609744958740812</v>
      </c>
      <c r="Q205" s="17">
        <v>26.812536613989767</v>
      </c>
      <c r="R205" s="17">
        <v>32.023698236325203</v>
      </c>
      <c r="S205" s="17">
        <v>46.241281105168376</v>
      </c>
      <c r="T205" s="17">
        <v>69.213089881236613</v>
      </c>
      <c r="U205" s="17">
        <v>94.337991640880205</v>
      </c>
      <c r="V205" s="17">
        <v>167.6996631931097</v>
      </c>
      <c r="W205" s="17">
        <v>266.11898618144414</v>
      </c>
      <c r="X205" s="17">
        <v>376.66166080722689</v>
      </c>
      <c r="Y205" s="17">
        <v>492.39146275720805</v>
      </c>
      <c r="Z205" s="17">
        <v>618.14444992613437</v>
      </c>
      <c r="AA205" s="17">
        <v>732.54536966724163</v>
      </c>
      <c r="AB205" s="17">
        <v>856.57517358195719</v>
      </c>
      <c r="AC205" s="17">
        <v>980.49734770921816</v>
      </c>
      <c r="AD205" s="17">
        <v>1117.0485330152501</v>
      </c>
      <c r="AE205" s="17">
        <v>1273.6026983508941</v>
      </c>
      <c r="AF205" s="17">
        <v>1436.841715454347</v>
      </c>
      <c r="AG205" s="17">
        <v>1620.1544928481246</v>
      </c>
    </row>
    <row r="206" spans="3:71" x14ac:dyDescent="0.2">
      <c r="C206" s="24" t="s">
        <v>272</v>
      </c>
      <c r="D206" s="11" t="s">
        <v>264</v>
      </c>
      <c r="E206" s="11"/>
      <c r="F206" s="140">
        <v>2079.7168011188783</v>
      </c>
      <c r="G206" s="140">
        <v>2079.7168011188783</v>
      </c>
      <c r="H206" s="140">
        <v>2079.7168011188783</v>
      </c>
      <c r="I206" s="140">
        <v>2079.7168011188783</v>
      </c>
      <c r="J206" s="140">
        <v>2079.7168011188783</v>
      </c>
      <c r="K206" s="140">
        <v>2079.7168011188783</v>
      </c>
      <c r="L206" s="140">
        <v>2079.7168011188783</v>
      </c>
      <c r="M206" s="140">
        <v>2079.7168011188783</v>
      </c>
      <c r="N206" s="140">
        <v>2079.7168011188783</v>
      </c>
      <c r="O206" s="140">
        <v>2079.7168011188783</v>
      </c>
      <c r="P206" s="140">
        <v>2079.7168011188783</v>
      </c>
      <c r="Q206" s="140">
        <v>2079.7168011188783</v>
      </c>
      <c r="R206" s="140">
        <v>2079.7168011188783</v>
      </c>
      <c r="S206" s="140">
        <v>2079.7168011188783</v>
      </c>
      <c r="T206" s="140">
        <v>2079.7168011188783</v>
      </c>
      <c r="U206" s="140">
        <v>2079.7168011188783</v>
      </c>
      <c r="V206" s="140">
        <v>2079.7168011188783</v>
      </c>
      <c r="W206" s="140">
        <v>2079.7168011188783</v>
      </c>
      <c r="X206" s="140">
        <v>2079.7168011188783</v>
      </c>
      <c r="Y206" s="140">
        <v>2079.7168011188783</v>
      </c>
      <c r="Z206" s="140">
        <v>2079.7168011188783</v>
      </c>
      <c r="AA206" s="140">
        <v>2079.7168011188783</v>
      </c>
      <c r="AB206" s="140">
        <v>2079.7168011188783</v>
      </c>
      <c r="AC206" s="140">
        <v>2079.7168011188783</v>
      </c>
      <c r="AD206" s="140">
        <v>2079.7168011188783</v>
      </c>
      <c r="AE206" s="140">
        <v>2079.7168011188783</v>
      </c>
      <c r="AF206" s="140">
        <v>2079.7168011188783</v>
      </c>
      <c r="AG206" s="140">
        <v>2079.7168011188783</v>
      </c>
    </row>
    <row r="207" spans="3:71" x14ac:dyDescent="0.2">
      <c r="C207" s="24" t="s">
        <v>266</v>
      </c>
      <c r="D207" s="11" t="s">
        <v>264</v>
      </c>
      <c r="E207" s="11"/>
      <c r="F207" s="17">
        <v>-2079.7168011188783</v>
      </c>
      <c r="G207" s="17">
        <v>-2079.5627458710169</v>
      </c>
      <c r="H207" s="17">
        <v>-2079.4033342518419</v>
      </c>
      <c r="I207" s="17">
        <v>-2079.2577250800468</v>
      </c>
      <c r="J207" s="17">
        <v>-2079.2487528962056</v>
      </c>
      <c r="K207" s="17">
        <v>-2076.5413776173095</v>
      </c>
      <c r="L207" s="17">
        <v>-2073.1807023877882</v>
      </c>
      <c r="M207" s="17">
        <v>-2069.9714140820956</v>
      </c>
      <c r="N207" s="17">
        <v>-2066.8695484556438</v>
      </c>
      <c r="O207" s="17">
        <v>-2061.9651615918287</v>
      </c>
      <c r="P207" s="17">
        <v>-2058.1070561601373</v>
      </c>
      <c r="Q207" s="17">
        <v>-2052.9042645048885</v>
      </c>
      <c r="R207" s="17">
        <v>-2047.6931028825531</v>
      </c>
      <c r="S207" s="17">
        <v>-2033.4755200137099</v>
      </c>
      <c r="T207" s="17">
        <v>-2010.5037112376417</v>
      </c>
      <c r="U207" s="17">
        <v>-1985.3788094779979</v>
      </c>
      <c r="V207" s="17">
        <v>-1912.0171379257686</v>
      </c>
      <c r="W207" s="17">
        <v>-1813.5978149374341</v>
      </c>
      <c r="X207" s="17">
        <v>-1703.0551403116515</v>
      </c>
      <c r="Y207" s="17">
        <v>-1587.3253383616702</v>
      </c>
      <c r="Z207" s="17">
        <v>-1461.572351192744</v>
      </c>
      <c r="AA207" s="17">
        <v>-1347.1714314516366</v>
      </c>
      <c r="AB207" s="17">
        <v>-1223.1416275369211</v>
      </c>
      <c r="AC207" s="17">
        <v>-1099.2194534096602</v>
      </c>
      <c r="AD207" s="17">
        <v>-962.66826810362818</v>
      </c>
      <c r="AE207" s="17">
        <v>-806.11410276798415</v>
      </c>
      <c r="AF207" s="17">
        <v>-642.8750856645313</v>
      </c>
      <c r="AG207" s="17">
        <v>-459.56230827075365</v>
      </c>
    </row>
    <row r="208" spans="3:71" x14ac:dyDescent="0.2">
      <c r="C208" s="24"/>
      <c r="D208" s="11"/>
      <c r="E208" s="11"/>
      <c r="F208" s="141">
        <v>0</v>
      </c>
      <c r="G208" s="141">
        <v>0</v>
      </c>
      <c r="H208" s="141">
        <v>0</v>
      </c>
      <c r="I208" s="141">
        <v>0</v>
      </c>
      <c r="J208" s="141">
        <v>0</v>
      </c>
      <c r="K208" s="141">
        <v>0</v>
      </c>
      <c r="L208" s="141">
        <v>0</v>
      </c>
      <c r="M208" s="141">
        <v>0</v>
      </c>
      <c r="N208" s="141">
        <v>0</v>
      </c>
      <c r="O208" s="141">
        <v>0</v>
      </c>
      <c r="P208" s="141">
        <v>0</v>
      </c>
      <c r="Q208" s="141">
        <v>0</v>
      </c>
      <c r="R208" s="141">
        <v>0</v>
      </c>
      <c r="S208" s="141">
        <v>0</v>
      </c>
      <c r="T208" s="141">
        <v>0</v>
      </c>
      <c r="U208" s="141">
        <v>0</v>
      </c>
      <c r="V208" s="141">
        <v>0</v>
      </c>
      <c r="W208" s="141">
        <v>0</v>
      </c>
      <c r="X208" s="141">
        <v>0</v>
      </c>
      <c r="Y208" s="141">
        <v>0</v>
      </c>
      <c r="Z208" s="141">
        <v>0</v>
      </c>
      <c r="AA208" s="141">
        <v>0</v>
      </c>
      <c r="AB208" s="141">
        <v>0</v>
      </c>
      <c r="AC208" s="141">
        <v>0</v>
      </c>
      <c r="AD208" s="141">
        <v>0</v>
      </c>
      <c r="AE208" s="141">
        <v>0</v>
      </c>
      <c r="AF208" s="141">
        <v>0</v>
      </c>
      <c r="AG208" s="141">
        <v>0</v>
      </c>
    </row>
    <row r="209" spans="3:71" x14ac:dyDescent="0.2">
      <c r="C209" s="24"/>
      <c r="D209" s="11"/>
      <c r="E209" s="11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</row>
    <row r="210" spans="3:71" x14ac:dyDescent="0.2">
      <c r="C210" s="24" t="s">
        <v>267</v>
      </c>
      <c r="D210" s="11" t="s">
        <v>109</v>
      </c>
      <c r="E210" s="11"/>
      <c r="F210" s="141">
        <v>0</v>
      </c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</row>
    <row r="211" spans="3:71" x14ac:dyDescent="0.2">
      <c r="C211" s="24"/>
      <c r="D211" s="11" t="s">
        <v>264</v>
      </c>
      <c r="E211" s="11"/>
      <c r="F211" s="17"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0</v>
      </c>
      <c r="T211" s="17">
        <v>0</v>
      </c>
      <c r="U211" s="17">
        <v>0</v>
      </c>
      <c r="V211" s="17">
        <v>0</v>
      </c>
      <c r="W211" s="17">
        <v>0</v>
      </c>
      <c r="X211" s="17">
        <v>0</v>
      </c>
      <c r="Y211" s="17">
        <v>0</v>
      </c>
      <c r="Z211" s="17">
        <v>0</v>
      </c>
      <c r="AA211" s="17">
        <v>0</v>
      </c>
      <c r="AB211" s="17">
        <v>0</v>
      </c>
      <c r="AC211" s="17">
        <v>0</v>
      </c>
      <c r="AD211" s="17">
        <v>0</v>
      </c>
      <c r="AE211" s="17">
        <v>0</v>
      </c>
      <c r="AF211" s="17">
        <v>0</v>
      </c>
      <c r="AG211" s="17">
        <v>0</v>
      </c>
    </row>
    <row r="213" spans="3:71" ht="15.75" x14ac:dyDescent="0.25">
      <c r="C213" s="3" t="s">
        <v>259</v>
      </c>
      <c r="D213" s="3" t="s">
        <v>38</v>
      </c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</row>
    <row r="214" spans="3:71" x14ac:dyDescent="0.2">
      <c r="V214">
        <v>1</v>
      </c>
      <c r="W214">
        <v>2</v>
      </c>
      <c r="X214">
        <v>3</v>
      </c>
      <c r="Y214">
        <v>4</v>
      </c>
      <c r="Z214">
        <v>5</v>
      </c>
      <c r="AA214">
        <v>6</v>
      </c>
      <c r="AB214">
        <v>7</v>
      </c>
      <c r="AC214">
        <v>8</v>
      </c>
      <c r="AD214">
        <v>9</v>
      </c>
      <c r="AE214">
        <v>10</v>
      </c>
      <c r="AF214">
        <v>11</v>
      </c>
      <c r="AG214">
        <v>12</v>
      </c>
      <c r="AH214">
        <v>13</v>
      </c>
      <c r="AI214">
        <v>14</v>
      </c>
      <c r="AJ214">
        <v>15</v>
      </c>
      <c r="AK214">
        <v>16</v>
      </c>
      <c r="AL214">
        <v>17</v>
      </c>
      <c r="AM214">
        <v>18</v>
      </c>
      <c r="AN214">
        <v>19</v>
      </c>
      <c r="AO214">
        <v>20</v>
      </c>
      <c r="AP214">
        <v>21</v>
      </c>
      <c r="AQ214">
        <v>22</v>
      </c>
      <c r="AR214">
        <v>23</v>
      </c>
      <c r="AS214">
        <v>24</v>
      </c>
      <c r="AT214">
        <v>25</v>
      </c>
      <c r="AU214">
        <v>26</v>
      </c>
      <c r="AV214">
        <v>27</v>
      </c>
      <c r="AW214">
        <v>28</v>
      </c>
      <c r="AX214">
        <v>29</v>
      </c>
      <c r="AY214">
        <v>30</v>
      </c>
      <c r="AZ214">
        <v>31</v>
      </c>
      <c r="BA214">
        <v>32</v>
      </c>
      <c r="BB214">
        <v>33</v>
      </c>
      <c r="BC214">
        <v>34</v>
      </c>
      <c r="BD214">
        <v>35</v>
      </c>
      <c r="BE214">
        <v>36</v>
      </c>
      <c r="BF214">
        <v>37</v>
      </c>
      <c r="BG214">
        <v>38</v>
      </c>
      <c r="BH214">
        <v>39</v>
      </c>
      <c r="BI214">
        <v>40</v>
      </c>
      <c r="BJ214">
        <v>41</v>
      </c>
      <c r="BK214">
        <v>42</v>
      </c>
      <c r="BL214">
        <v>43</v>
      </c>
      <c r="BM214">
        <v>44</v>
      </c>
      <c r="BN214">
        <v>45</v>
      </c>
      <c r="BO214">
        <v>46</v>
      </c>
      <c r="BP214">
        <v>47</v>
      </c>
      <c r="BQ214">
        <v>48</v>
      </c>
      <c r="BR214">
        <v>49</v>
      </c>
      <c r="BS214">
        <v>50</v>
      </c>
    </row>
    <row r="215" spans="3:71" ht="15.75" x14ac:dyDescent="0.25">
      <c r="C215" s="8" t="s">
        <v>269</v>
      </c>
      <c r="D215" s="6" t="s">
        <v>239</v>
      </c>
      <c r="E215" s="137" t="s">
        <v>241</v>
      </c>
      <c r="F215" s="5">
        <v>2023</v>
      </c>
      <c r="G215" s="5">
        <v>2024</v>
      </c>
      <c r="H215" s="5">
        <v>2025</v>
      </c>
      <c r="I215" s="5">
        <v>2026</v>
      </c>
      <c r="J215" s="5">
        <v>2027</v>
      </c>
      <c r="K215" s="5">
        <v>2028</v>
      </c>
      <c r="L215" s="5">
        <v>2029</v>
      </c>
      <c r="M215" s="5">
        <v>2030</v>
      </c>
      <c r="N215" s="5">
        <v>2031</v>
      </c>
      <c r="O215" s="5">
        <v>2032</v>
      </c>
      <c r="P215" s="5">
        <v>2033</v>
      </c>
      <c r="Q215" s="5">
        <v>2034</v>
      </c>
      <c r="R215" s="5">
        <v>2035</v>
      </c>
      <c r="S215" s="5">
        <v>2036</v>
      </c>
      <c r="T215" s="5">
        <v>2037</v>
      </c>
      <c r="U215" s="5">
        <v>2038</v>
      </c>
      <c r="V215" s="5">
        <v>2039</v>
      </c>
      <c r="W215" s="5">
        <v>2040</v>
      </c>
      <c r="X215" s="5">
        <v>2041</v>
      </c>
      <c r="Y215" s="5">
        <v>2042</v>
      </c>
      <c r="Z215" s="5">
        <v>2043</v>
      </c>
      <c r="AA215" s="5">
        <v>2044</v>
      </c>
      <c r="AB215" s="5">
        <v>2045</v>
      </c>
      <c r="AC215" s="5">
        <v>2046</v>
      </c>
      <c r="AD215" s="5">
        <v>2047</v>
      </c>
      <c r="AE215" s="5">
        <v>2048</v>
      </c>
      <c r="AF215" s="5">
        <v>2049</v>
      </c>
      <c r="AG215" s="5">
        <v>2050</v>
      </c>
      <c r="AH215" s="5">
        <v>2051</v>
      </c>
      <c r="AI215" s="5">
        <v>2052</v>
      </c>
      <c r="AJ215" s="5">
        <v>2053</v>
      </c>
      <c r="AK215" s="5">
        <v>2054</v>
      </c>
      <c r="AL215" s="5">
        <v>2055</v>
      </c>
      <c r="AM215" s="5">
        <v>2056</v>
      </c>
      <c r="AN215" s="5">
        <v>2057</v>
      </c>
      <c r="AO215" s="5">
        <v>2058</v>
      </c>
      <c r="AP215" s="5">
        <v>2059</v>
      </c>
      <c r="AQ215" s="5">
        <v>2060</v>
      </c>
      <c r="AR215" s="5">
        <v>2061</v>
      </c>
      <c r="AS215" s="5">
        <v>2062</v>
      </c>
      <c r="AT215" s="5">
        <v>2063</v>
      </c>
      <c r="AU215" s="5">
        <v>2064</v>
      </c>
      <c r="AV215" s="5">
        <v>2065</v>
      </c>
      <c r="AW215" s="5">
        <v>2066</v>
      </c>
      <c r="AX215" s="5">
        <v>2067</v>
      </c>
      <c r="AY215" s="5">
        <v>2068</v>
      </c>
      <c r="AZ215" s="5">
        <v>2069</v>
      </c>
      <c r="BA215" s="5">
        <v>2070</v>
      </c>
      <c r="BB215" s="5">
        <v>2071</v>
      </c>
      <c r="BC215" s="5">
        <v>2072</v>
      </c>
      <c r="BD215" s="5">
        <v>2073</v>
      </c>
      <c r="BE215" s="5">
        <v>2074</v>
      </c>
      <c r="BF215" s="5">
        <v>2075</v>
      </c>
      <c r="BG215" s="5">
        <v>2076</v>
      </c>
      <c r="BH215" s="5">
        <v>2077</v>
      </c>
      <c r="BI215" s="5">
        <v>2078</v>
      </c>
      <c r="BJ215" s="5">
        <v>2079</v>
      </c>
      <c r="BK215" s="5">
        <v>2080</v>
      </c>
      <c r="BL215" s="5">
        <v>2081</v>
      </c>
      <c r="BM215" s="5">
        <v>2082</v>
      </c>
      <c r="BN215" s="5">
        <v>2083</v>
      </c>
      <c r="BO215" s="5">
        <v>2084</v>
      </c>
      <c r="BP215" s="5">
        <v>2085</v>
      </c>
      <c r="BQ215" s="5">
        <v>2086</v>
      </c>
      <c r="BR215" s="5">
        <v>2087</v>
      </c>
      <c r="BS215" s="5">
        <v>2088</v>
      </c>
    </row>
    <row r="216" spans="3:71" x14ac:dyDescent="0.2">
      <c r="C216" s="24" t="s">
        <v>261</v>
      </c>
      <c r="D216" s="11" t="s">
        <v>229</v>
      </c>
      <c r="E216" s="19">
        <v>1874.908346650981</v>
      </c>
      <c r="F216" s="17">
        <v>-62.291611590303354</v>
      </c>
      <c r="G216" s="17">
        <v>-49.434807766226065</v>
      </c>
      <c r="H216" s="17">
        <v>-273.62101128625807</v>
      </c>
      <c r="I216" s="17">
        <v>-249.50965457028516</v>
      </c>
      <c r="J216" s="17">
        <v>-223.94391973827464</v>
      </c>
      <c r="K216" s="17">
        <v>-7.8733981859410447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-16.958086742354435</v>
      </c>
      <c r="R216" s="17">
        <v>-509.3417439522035</v>
      </c>
      <c r="S216" s="17">
        <v>-1430.2825801630281</v>
      </c>
      <c r="T216" s="17">
        <v>-690.8856928735978</v>
      </c>
      <c r="U216" s="17">
        <v>-34.972189709456046</v>
      </c>
      <c r="V216" s="17">
        <v>0</v>
      </c>
      <c r="W216" s="17">
        <v>0</v>
      </c>
      <c r="X216" s="17">
        <v>0</v>
      </c>
      <c r="Y216" s="17">
        <v>0</v>
      </c>
      <c r="Z216" s="17">
        <v>0</v>
      </c>
      <c r="AA216" s="17">
        <v>0</v>
      </c>
      <c r="AB216" s="17">
        <v>0</v>
      </c>
      <c r="AC216" s="17">
        <v>0</v>
      </c>
      <c r="AD216" s="17">
        <v>0</v>
      </c>
      <c r="AE216" s="17">
        <v>0</v>
      </c>
      <c r="AF216" s="17">
        <v>0</v>
      </c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  <c r="BA216" s="17"/>
      <c r="BB216" s="17"/>
      <c r="BC216" s="17"/>
      <c r="BD216" s="17"/>
      <c r="BE216" s="17"/>
      <c r="BF216" s="17"/>
      <c r="BG216" s="17"/>
      <c r="BH216" s="17"/>
      <c r="BI216" s="17"/>
      <c r="BJ216" s="17"/>
      <c r="BK216" s="17"/>
      <c r="BL216" s="17"/>
      <c r="BM216" s="17"/>
      <c r="BN216" s="17"/>
      <c r="BO216" s="17"/>
      <c r="BP216" s="17"/>
      <c r="BQ216" s="17"/>
      <c r="BR216" s="17"/>
      <c r="BS216" s="17"/>
    </row>
    <row r="217" spans="3:71" x14ac:dyDescent="0.2">
      <c r="C217" s="24" t="s">
        <v>186</v>
      </c>
      <c r="D217" s="11" t="s">
        <v>229</v>
      </c>
      <c r="E217" s="19">
        <v>256.58020746695786</v>
      </c>
      <c r="F217" s="17">
        <v>0</v>
      </c>
      <c r="G217" s="17">
        <v>0</v>
      </c>
      <c r="H217" s="17">
        <v>0</v>
      </c>
      <c r="I217" s="17">
        <v>0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>
        <v>0</v>
      </c>
      <c r="P217" s="17">
        <v>0</v>
      </c>
      <c r="Q217" s="17">
        <v>0</v>
      </c>
      <c r="R217" s="17">
        <v>0</v>
      </c>
      <c r="S217" s="17">
        <v>0</v>
      </c>
      <c r="T217" s="17">
        <v>0</v>
      </c>
      <c r="U217" s="17">
        <v>0</v>
      </c>
      <c r="V217" s="17">
        <v>-37.654689575297311</v>
      </c>
      <c r="W217" s="17">
        <v>-37.654689575297311</v>
      </c>
      <c r="X217" s="17">
        <v>-37.654689575297311</v>
      </c>
      <c r="Y217" s="17">
        <v>-37.654689575297311</v>
      </c>
      <c r="Z217" s="17">
        <v>-37.654689575297311</v>
      </c>
      <c r="AA217" s="17">
        <v>-37.654689575297311</v>
      </c>
      <c r="AB217" s="17">
        <v>-37.654689575297311</v>
      </c>
      <c r="AC217" s="17">
        <v>-37.654689575297311</v>
      </c>
      <c r="AD217" s="17">
        <v>-37.654689575297311</v>
      </c>
      <c r="AE217" s="17">
        <v>-37.654689575297311</v>
      </c>
      <c r="AF217" s="17">
        <v>-37.654689575297311</v>
      </c>
      <c r="AG217" s="17">
        <v>-37.654689575297311</v>
      </c>
      <c r="AH217" s="17">
        <v>-37.654689575297311</v>
      </c>
      <c r="AI217" s="17">
        <v>-37.654689575297311</v>
      </c>
      <c r="AJ217" s="17">
        <v>-37.654689575297311</v>
      </c>
      <c r="AK217" s="17">
        <v>-37.654689575297311</v>
      </c>
      <c r="AL217" s="17">
        <v>-37.654689575297311</v>
      </c>
      <c r="AM217" s="17">
        <v>-37.654689575297311</v>
      </c>
      <c r="AN217" s="17">
        <v>-37.654689575297311</v>
      </c>
      <c r="AO217" s="17">
        <v>-37.654689575297311</v>
      </c>
      <c r="AP217" s="17">
        <v>-37.654689575297311</v>
      </c>
      <c r="AQ217" s="17">
        <v>-37.654689575297311</v>
      </c>
      <c r="AR217" s="17">
        <v>-37.654689575297311</v>
      </c>
      <c r="AS217" s="17">
        <v>-37.654689575297311</v>
      </c>
      <c r="AT217" s="17">
        <v>-37.654689575297311</v>
      </c>
      <c r="AU217" s="17">
        <v>-37.654689575297311</v>
      </c>
      <c r="AV217" s="17">
        <v>-37.654689575297311</v>
      </c>
      <c r="AW217" s="17">
        <v>-37.654689575297311</v>
      </c>
      <c r="AX217" s="17">
        <v>-37.654689575297311</v>
      </c>
      <c r="AY217" s="17">
        <v>-37.654689575297311</v>
      </c>
      <c r="AZ217" s="17">
        <v>-37.654689575297311</v>
      </c>
      <c r="BA217" s="17">
        <v>-37.654689575297311</v>
      </c>
      <c r="BB217" s="17">
        <v>-37.654689575297311</v>
      </c>
      <c r="BC217" s="17">
        <v>-37.654689575297311</v>
      </c>
      <c r="BD217" s="17">
        <v>-37.654689575297311</v>
      </c>
      <c r="BE217" s="17">
        <v>-37.654689575297311</v>
      </c>
      <c r="BF217" s="17">
        <v>-37.654689575297311</v>
      </c>
      <c r="BG217" s="17">
        <v>-37.654689575297311</v>
      </c>
      <c r="BH217" s="17">
        <v>-37.654689575297311</v>
      </c>
      <c r="BI217" s="17">
        <v>-37.654689575297311</v>
      </c>
      <c r="BJ217" s="17">
        <v>-37.654689575297311</v>
      </c>
      <c r="BK217" s="17">
        <v>-37.654689575297311</v>
      </c>
      <c r="BL217" s="17">
        <v>-37.654689575297311</v>
      </c>
      <c r="BM217" s="17">
        <v>-37.654689575297311</v>
      </c>
      <c r="BN217" s="17">
        <v>-37.654689575297311</v>
      </c>
      <c r="BO217" s="17">
        <v>-37.654689575297311</v>
      </c>
      <c r="BP217" s="17">
        <v>-37.654689575297311</v>
      </c>
      <c r="BQ217" s="17">
        <v>-37.654689575297311</v>
      </c>
      <c r="BR217" s="17">
        <v>-37.654689575297311</v>
      </c>
      <c r="BS217" s="17">
        <v>-37.654689575297311</v>
      </c>
    </row>
    <row r="219" spans="3:71" ht="15.75" x14ac:dyDescent="0.25">
      <c r="C219" s="8" t="s">
        <v>262</v>
      </c>
      <c r="D219" s="6" t="s">
        <v>239</v>
      </c>
      <c r="E219" s="6"/>
      <c r="F219" s="5">
        <v>2023</v>
      </c>
      <c r="G219" s="5">
        <v>2024</v>
      </c>
      <c r="H219" s="5">
        <v>2025</v>
      </c>
      <c r="I219" s="5">
        <v>2026</v>
      </c>
      <c r="J219" s="5">
        <v>2027</v>
      </c>
      <c r="K219" s="5">
        <v>2028</v>
      </c>
      <c r="L219" s="5">
        <v>2029</v>
      </c>
      <c r="M219" s="5">
        <v>2030</v>
      </c>
      <c r="N219" s="5">
        <v>2031</v>
      </c>
      <c r="O219" s="5">
        <v>2032</v>
      </c>
      <c r="P219" s="5">
        <v>2033</v>
      </c>
      <c r="Q219" s="5">
        <v>2034</v>
      </c>
      <c r="R219" s="5">
        <v>2035</v>
      </c>
      <c r="S219" s="5">
        <v>2036</v>
      </c>
      <c r="T219" s="5">
        <v>2037</v>
      </c>
      <c r="U219" s="5">
        <v>2038</v>
      </c>
      <c r="V219" s="5">
        <v>2039</v>
      </c>
      <c r="W219" s="5">
        <v>2040</v>
      </c>
      <c r="X219" s="5">
        <v>2041</v>
      </c>
      <c r="Y219" s="5">
        <v>2042</v>
      </c>
      <c r="Z219" s="5">
        <v>2043</v>
      </c>
      <c r="AA219" s="5">
        <v>2044</v>
      </c>
      <c r="AB219" s="5">
        <v>2045</v>
      </c>
      <c r="AC219" s="5">
        <v>2046</v>
      </c>
      <c r="AD219" s="5">
        <v>2047</v>
      </c>
      <c r="AE219" s="5">
        <v>2048</v>
      </c>
      <c r="AF219" s="5">
        <v>2049</v>
      </c>
      <c r="AG219" s="5">
        <v>2050</v>
      </c>
    </row>
    <row r="220" spans="3:71" x14ac:dyDescent="0.2">
      <c r="C220" s="24" t="s">
        <v>270</v>
      </c>
      <c r="D220" s="11" t="s">
        <v>264</v>
      </c>
      <c r="E220" s="11"/>
      <c r="F220" s="17">
        <v>0</v>
      </c>
      <c r="G220" s="17">
        <v>0.15404502849734875</v>
      </c>
      <c r="H220" s="17">
        <v>0.15954238828768508</v>
      </c>
      <c r="I220" s="17">
        <v>0.14553342349366816</v>
      </c>
      <c r="J220" s="17">
        <v>9.0026441663737574E-3</v>
      </c>
      <c r="K220" s="17">
        <v>2.7077987399700558</v>
      </c>
      <c r="L220" s="17">
        <v>3.3551451099058447</v>
      </c>
      <c r="M220" s="17">
        <v>3.2114246853076347</v>
      </c>
      <c r="N220" s="17">
        <v>3.1029223286478356</v>
      </c>
      <c r="O220" s="17">
        <v>4.9049428841378395</v>
      </c>
      <c r="P220" s="17">
        <v>3.8264334545655552</v>
      </c>
      <c r="Q220" s="17">
        <v>5.1847487442082105</v>
      </c>
      <c r="R220" s="17">
        <v>5.1551167858343447</v>
      </c>
      <c r="S220" s="17">
        <v>13.731016939133838</v>
      </c>
      <c r="T220" s="17">
        <v>22.666699286494012</v>
      </c>
      <c r="U220" s="17">
        <v>25.42690528160308</v>
      </c>
      <c r="V220" s="17">
        <v>73.385444125926384</v>
      </c>
      <c r="W220" s="17">
        <v>98.316315623614159</v>
      </c>
      <c r="X220" s="17">
        <v>110.67557326497699</v>
      </c>
      <c r="Y220" s="17">
        <v>115.91851988734525</v>
      </c>
      <c r="Z220" s="17">
        <v>126.60969733834376</v>
      </c>
      <c r="AA220" s="17">
        <v>116.49095774979979</v>
      </c>
      <c r="AB220" s="17">
        <v>125.13789531829954</v>
      </c>
      <c r="AC220" s="17">
        <v>125.82124543646393</v>
      </c>
      <c r="AD220" s="17">
        <v>137.72603306379196</v>
      </c>
      <c r="AE220" s="17">
        <v>159.80585831630046</v>
      </c>
      <c r="AF220" s="17">
        <v>165.68291605592873</v>
      </c>
      <c r="AG220" s="17">
        <v>187.02240236403972</v>
      </c>
    </row>
    <row r="221" spans="3:71" x14ac:dyDescent="0.2">
      <c r="C221" s="24" t="s">
        <v>271</v>
      </c>
      <c r="D221" s="11" t="s">
        <v>264</v>
      </c>
      <c r="E221" s="11"/>
      <c r="F221" s="17">
        <v>0</v>
      </c>
      <c r="G221" s="17">
        <v>0.15404502849734875</v>
      </c>
      <c r="H221" s="17">
        <v>0.31358741678503382</v>
      </c>
      <c r="I221" s="17">
        <v>0.45912084027870198</v>
      </c>
      <c r="J221" s="17">
        <v>0.46812348444507573</v>
      </c>
      <c r="K221" s="17">
        <v>3.1759222244151317</v>
      </c>
      <c r="L221" s="17">
        <v>6.5310673343209764</v>
      </c>
      <c r="M221" s="17">
        <v>9.7424920196286102</v>
      </c>
      <c r="N221" s="17">
        <v>12.845414348276446</v>
      </c>
      <c r="O221" s="17">
        <v>17.750357232414284</v>
      </c>
      <c r="P221" s="17">
        <v>21.576790686979841</v>
      </c>
      <c r="Q221" s="17">
        <v>26.761539431188051</v>
      </c>
      <c r="R221" s="17">
        <v>31.916656217022396</v>
      </c>
      <c r="S221" s="17">
        <v>45.64767315615623</v>
      </c>
      <c r="T221" s="17">
        <v>68.314372442650239</v>
      </c>
      <c r="U221" s="17">
        <v>93.741277724253322</v>
      </c>
      <c r="V221" s="17">
        <v>167.12672185017971</v>
      </c>
      <c r="W221" s="17">
        <v>265.44303747379388</v>
      </c>
      <c r="X221" s="17">
        <v>376.11861073877088</v>
      </c>
      <c r="Y221" s="17">
        <v>492.03713062611615</v>
      </c>
      <c r="Z221" s="17">
        <v>618.64682796445993</v>
      </c>
      <c r="AA221" s="17">
        <v>735.13778571425973</v>
      </c>
      <c r="AB221" s="17">
        <v>860.27568103255931</v>
      </c>
      <c r="AC221" s="17">
        <v>986.09692646902317</v>
      </c>
      <c r="AD221" s="17">
        <v>1123.822959532815</v>
      </c>
      <c r="AE221" s="17">
        <v>1283.6288178491154</v>
      </c>
      <c r="AF221" s="17">
        <v>1449.3117339050441</v>
      </c>
      <c r="AG221" s="17">
        <v>1636.3341362690837</v>
      </c>
    </row>
    <row r="222" spans="3:71" x14ac:dyDescent="0.2">
      <c r="C222" s="24" t="s">
        <v>272</v>
      </c>
      <c r="D222" s="11" t="s">
        <v>264</v>
      </c>
      <c r="E222" s="11"/>
      <c r="F222" s="140">
        <v>2131.4885541179387</v>
      </c>
      <c r="G222" s="140">
        <v>2131.4885541179387</v>
      </c>
      <c r="H222" s="140">
        <v>2131.4885541179387</v>
      </c>
      <c r="I222" s="140">
        <v>2131.4885541179387</v>
      </c>
      <c r="J222" s="140">
        <v>2131.4885541179387</v>
      </c>
      <c r="K222" s="140">
        <v>2131.4885541179387</v>
      </c>
      <c r="L222" s="140">
        <v>2131.4885541179387</v>
      </c>
      <c r="M222" s="140">
        <v>2131.4885541179387</v>
      </c>
      <c r="N222" s="140">
        <v>2131.4885541179387</v>
      </c>
      <c r="O222" s="140">
        <v>2131.4885541179387</v>
      </c>
      <c r="P222" s="140">
        <v>2131.4885541179387</v>
      </c>
      <c r="Q222" s="140">
        <v>2131.4885541179387</v>
      </c>
      <c r="R222" s="140">
        <v>2131.4885541179387</v>
      </c>
      <c r="S222" s="140">
        <v>2131.4885541179387</v>
      </c>
      <c r="T222" s="140">
        <v>2131.4885541179387</v>
      </c>
      <c r="U222" s="140">
        <v>2131.4885541179387</v>
      </c>
      <c r="V222" s="140">
        <v>2131.4885541179387</v>
      </c>
      <c r="W222" s="140">
        <v>2131.4885541179387</v>
      </c>
      <c r="X222" s="140">
        <v>2131.4885541179387</v>
      </c>
      <c r="Y222" s="140">
        <v>2131.4885541179387</v>
      </c>
      <c r="Z222" s="140">
        <v>2131.4885541179387</v>
      </c>
      <c r="AA222" s="140">
        <v>2131.4885541179387</v>
      </c>
      <c r="AB222" s="140">
        <v>2131.4885541179387</v>
      </c>
      <c r="AC222" s="140">
        <v>2131.4885541179387</v>
      </c>
      <c r="AD222" s="140">
        <v>2131.4885541179387</v>
      </c>
      <c r="AE222" s="140">
        <v>2131.4885541179387</v>
      </c>
      <c r="AF222" s="140">
        <v>2131.4885541179387</v>
      </c>
      <c r="AG222" s="140">
        <v>2131.4885541179387</v>
      </c>
    </row>
    <row r="223" spans="3:71" x14ac:dyDescent="0.2">
      <c r="C223" s="24" t="s">
        <v>266</v>
      </c>
      <c r="D223" s="11" t="s">
        <v>264</v>
      </c>
      <c r="E223" s="11"/>
      <c r="F223" s="17">
        <v>-2131.4885541179387</v>
      </c>
      <c r="G223" s="17">
        <v>-2131.3345090894413</v>
      </c>
      <c r="H223" s="17">
        <v>-2131.1749667011536</v>
      </c>
      <c r="I223" s="17">
        <v>-2131.0294332776602</v>
      </c>
      <c r="J223" s="17">
        <v>-2131.0204306334936</v>
      </c>
      <c r="K223" s="17">
        <v>-2128.3126318935238</v>
      </c>
      <c r="L223" s="17">
        <v>-2124.9574867836177</v>
      </c>
      <c r="M223" s="17">
        <v>-2121.7460620983102</v>
      </c>
      <c r="N223" s="17">
        <v>-2118.6431397696624</v>
      </c>
      <c r="O223" s="17">
        <v>-2113.7381968855243</v>
      </c>
      <c r="P223" s="17">
        <v>-2109.9117634309591</v>
      </c>
      <c r="Q223" s="17">
        <v>-2104.7270146867509</v>
      </c>
      <c r="R223" s="17">
        <v>-2099.5718979009162</v>
      </c>
      <c r="S223" s="17">
        <v>-2085.8408809617827</v>
      </c>
      <c r="T223" s="17">
        <v>-2063.1741816752883</v>
      </c>
      <c r="U223" s="17">
        <v>-2037.7472763936855</v>
      </c>
      <c r="V223" s="17">
        <v>-1964.3618322677589</v>
      </c>
      <c r="W223" s="17">
        <v>-1866.0455166441448</v>
      </c>
      <c r="X223" s="17">
        <v>-1755.3699433791678</v>
      </c>
      <c r="Y223" s="17">
        <v>-1639.4514234918227</v>
      </c>
      <c r="Z223" s="17">
        <v>-1512.8417261534787</v>
      </c>
      <c r="AA223" s="17">
        <v>-1396.350768403679</v>
      </c>
      <c r="AB223" s="17">
        <v>-1271.2128730853794</v>
      </c>
      <c r="AC223" s="17">
        <v>-1145.3916276489156</v>
      </c>
      <c r="AD223" s="17">
        <v>-1007.6655945851237</v>
      </c>
      <c r="AE223" s="17">
        <v>-847.85973626882333</v>
      </c>
      <c r="AF223" s="17">
        <v>-682.17682021289465</v>
      </c>
      <c r="AG223" s="17">
        <v>-495.15441784885502</v>
      </c>
    </row>
    <row r="224" spans="3:71" x14ac:dyDescent="0.2">
      <c r="C224" s="24"/>
      <c r="D224" s="11"/>
      <c r="E224" s="11"/>
      <c r="F224" s="141">
        <v>0</v>
      </c>
      <c r="G224" s="141">
        <v>0</v>
      </c>
      <c r="H224" s="141">
        <v>0</v>
      </c>
      <c r="I224" s="141">
        <v>0</v>
      </c>
      <c r="J224" s="141">
        <v>0</v>
      </c>
      <c r="K224" s="141">
        <v>0</v>
      </c>
      <c r="L224" s="141">
        <v>0</v>
      </c>
      <c r="M224" s="141">
        <v>0</v>
      </c>
      <c r="N224" s="141">
        <v>0</v>
      </c>
      <c r="O224" s="141">
        <v>0</v>
      </c>
      <c r="P224" s="141">
        <v>0</v>
      </c>
      <c r="Q224" s="141">
        <v>0</v>
      </c>
      <c r="R224" s="141">
        <v>0</v>
      </c>
      <c r="S224" s="141">
        <v>0</v>
      </c>
      <c r="T224" s="141">
        <v>0</v>
      </c>
      <c r="U224" s="141">
        <v>0</v>
      </c>
      <c r="V224" s="141">
        <v>0</v>
      </c>
      <c r="W224" s="141">
        <v>0</v>
      </c>
      <c r="X224" s="141">
        <v>0</v>
      </c>
      <c r="Y224" s="141">
        <v>0</v>
      </c>
      <c r="Z224" s="141">
        <v>0</v>
      </c>
      <c r="AA224" s="141">
        <v>0</v>
      </c>
      <c r="AB224" s="141">
        <v>0</v>
      </c>
      <c r="AC224" s="141">
        <v>0</v>
      </c>
      <c r="AD224" s="141">
        <v>0</v>
      </c>
      <c r="AE224" s="141">
        <v>0</v>
      </c>
      <c r="AF224" s="141">
        <v>0</v>
      </c>
      <c r="AG224" s="141">
        <v>0</v>
      </c>
    </row>
    <row r="225" spans="3:33" x14ac:dyDescent="0.2">
      <c r="C225" s="24"/>
      <c r="D225" s="11"/>
      <c r="E225" s="11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</row>
    <row r="226" spans="3:33" x14ac:dyDescent="0.2">
      <c r="C226" s="24" t="s">
        <v>267</v>
      </c>
      <c r="D226" s="11" t="s">
        <v>109</v>
      </c>
      <c r="E226" s="11"/>
      <c r="F226" s="141">
        <v>0</v>
      </c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</row>
    <row r="227" spans="3:33" x14ac:dyDescent="0.2">
      <c r="C227" s="24"/>
      <c r="D227" s="11" t="s">
        <v>264</v>
      </c>
      <c r="E227" s="11"/>
      <c r="F227" s="17">
        <v>0</v>
      </c>
      <c r="G227" s="17">
        <v>0</v>
      </c>
      <c r="H227" s="17">
        <v>0</v>
      </c>
      <c r="I227" s="17">
        <v>0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0</v>
      </c>
      <c r="R227" s="17">
        <v>0</v>
      </c>
      <c r="S227" s="17">
        <v>0</v>
      </c>
      <c r="T227" s="17">
        <v>0</v>
      </c>
      <c r="U227" s="17">
        <v>0</v>
      </c>
      <c r="V227" s="17">
        <v>0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</row>
    <row r="229" spans="3:33" x14ac:dyDescent="0.2"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4685C3521254143984517E953F88F78" ma:contentTypeVersion="6" ma:contentTypeDescription="Create a new document." ma:contentTypeScope="" ma:versionID="0fc59f347dd20594b1b764054259db7e">
  <xsd:schema xmlns:xsd="http://www.w3.org/2001/XMLSchema" xmlns:xs="http://www.w3.org/2001/XMLSchema" xmlns:p="http://schemas.microsoft.com/office/2006/metadata/properties" xmlns:ns2="c4fd38d9-8a30-4481-9d66-9b5f68a23fbb" xmlns:ns3="4dc5a87d-3865-48c4-8d95-d0b5a30fb631" targetNamespace="http://schemas.microsoft.com/office/2006/metadata/properties" ma:root="true" ma:fieldsID="780485b648ad80665d14a2585c84d1e8" ns2:_="" ns3:_="">
    <xsd:import namespace="c4fd38d9-8a30-4481-9d66-9b5f68a23fbb"/>
    <xsd:import namespace="4dc5a87d-3865-48c4-8d95-d0b5a30fb63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fd38d9-8a30-4481-9d66-9b5f68a23fb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dc5a87d-3865-48c4-8d95-d0b5a30fb63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7ADC856-C299-4BFE-98D6-B5A0AB128E0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4fd38d9-8a30-4481-9d66-9b5f68a23fbb"/>
    <ds:schemaRef ds:uri="4dc5a87d-3865-48c4-8d95-d0b5a30fb63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7061CBA-415D-48D3-8C79-21C27D57DF21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87A96E3E-ECB1-4FF3-998C-01F7D3D0492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31</vt:i4>
      </vt:variant>
    </vt:vector>
  </HeadingPairs>
  <TitlesOfParts>
    <vt:vector size="42" baseType="lpstr">
      <vt:lpstr>Overview of the model</vt:lpstr>
      <vt:lpstr>R1 Interface and results</vt:lpstr>
      <vt:lpstr>R2 Charts</vt:lpstr>
      <vt:lpstr>R3 Cost tables</vt:lpstr>
      <vt:lpstr>I1 General Inputs</vt:lpstr>
      <vt:lpstr>I2 CBA Inputs</vt:lpstr>
      <vt:lpstr>I3 Opex</vt:lpstr>
      <vt:lpstr>S1</vt:lpstr>
      <vt:lpstr>S2</vt:lpstr>
      <vt:lpstr>S3</vt:lpstr>
      <vt:lpstr>Weighted</vt:lpstr>
      <vt:lpstr>AnalysisPeriod</vt:lpstr>
      <vt:lpstr>BaseYear</vt:lpstr>
      <vt:lpstr>'S2'!Benefit_1_1</vt:lpstr>
      <vt:lpstr>'S3'!Benefit_1_1</vt:lpstr>
      <vt:lpstr>Benefit_1_1</vt:lpstr>
      <vt:lpstr>'S2'!Benefit_1_2</vt:lpstr>
      <vt:lpstr>'S3'!Benefit_1_2</vt:lpstr>
      <vt:lpstr>Benefit_1_2</vt:lpstr>
      <vt:lpstr>'S2'!Benefit_1_3</vt:lpstr>
      <vt:lpstr>'S3'!Benefit_1_3</vt:lpstr>
      <vt:lpstr>Benefit_1_3</vt:lpstr>
      <vt:lpstr>'S2'!Benefit_1_4</vt:lpstr>
      <vt:lpstr>'S3'!Benefit_1_4</vt:lpstr>
      <vt:lpstr>Benefit_1_4</vt:lpstr>
      <vt:lpstr>'S2'!Benefit_1_5</vt:lpstr>
      <vt:lpstr>'S3'!Benefit_1_5</vt:lpstr>
      <vt:lpstr>Benefit_1_5</vt:lpstr>
      <vt:lpstr>'S2'!CapitalCost_1</vt:lpstr>
      <vt:lpstr>'S3'!CapitalCost_1</vt:lpstr>
      <vt:lpstr>CapitalCost_1</vt:lpstr>
      <vt:lpstr>CapitalCost_Baseline</vt:lpstr>
      <vt:lpstr>'S2'!DiscountRate_1</vt:lpstr>
      <vt:lpstr>'S3'!DiscountRate_1</vt:lpstr>
      <vt:lpstr>DiscountRate_1</vt:lpstr>
      <vt:lpstr>DiscountRate_Baseline</vt:lpstr>
      <vt:lpstr>FirstYear</vt:lpstr>
      <vt:lpstr>'S2'!Opex_1</vt:lpstr>
      <vt:lpstr>'S3'!Opex_1</vt:lpstr>
      <vt:lpstr>Opex_1</vt:lpstr>
      <vt:lpstr>ScenarioResult1</vt:lpstr>
      <vt:lpstr>VCR_Baseline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Tony Chen</dc:creator>
  <cp:keywords/>
  <dc:description/>
  <cp:lastModifiedBy>Leith Marshall</cp:lastModifiedBy>
  <cp:revision/>
  <dcterms:created xsi:type="dcterms:W3CDTF">2014-04-05T12:28:10Z</dcterms:created>
  <dcterms:modified xsi:type="dcterms:W3CDTF">2025-11-24T04:28:17Z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0x010100E4685C3521254143984517E953F88F78</vt:lpwstr>
  </property>
  <property fmtid="{D5CDD505-2E9C-101B-9397-08002B2CF9AE}" pid="3" name="TitusGUID">
    <vt:lpwstr>339a2ab5-f6b9-481c-9391-d39765dd909d</vt:lpwstr>
  </property>
  <property fmtid="{D5CDD505-2E9C-101B-9397-08002B2CF9AE}" pid="4" name="Classification">
    <vt:lpwstr>Internal</vt:lpwstr>
  </property>
</Properties>
</file>