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mc:AlternateContent xmlns:mc="http://schemas.openxmlformats.org/markup-compatibility/2006">
    <mc:Choice Requires="x15">
      <x15ac:absPath xmlns:x15ac="http://schemas.microsoft.com/office/spreadsheetml/2010/11/ac" url="https://vicgov.sharepoint.com/sites/O365-GRP-XCS-PSAJointCollaborationSpace/Shared Documents/3. AEMO-VicGrid Ways of Working/3. Functional working groups/2. Planning and Operations Joint PSA Team/VAPR 2026/Draft Report/"/>
    </mc:Choice>
  </mc:AlternateContent>
  <xr:revisionPtr revIDLastSave="175" documentId="8_{9B3088B1-E9CE-4AD8-8FB0-96882A1663EC}" xr6:coauthVersionLast="47" xr6:coauthVersionMax="47" xr10:uidLastSave="{1ECA72B6-1A62-42B9-ABC1-92A9CC0B46CF}"/>
  <bookViews>
    <workbookView xWindow="-57720" yWindow="-1665" windowWidth="29040" windowHeight="15720" xr2:uid="{00000000-000D-0000-FFFF-FFFF00000000}"/>
  </bookViews>
  <sheets>
    <sheet name="Disclaimer" sheetId="12" r:id="rId1"/>
    <sheet name="Introduction" sheetId="1" r:id="rId2"/>
    <sheet name="Maximum demand 1" sheetId="2" r:id="rId3"/>
    <sheet name="Maximum demand 2" sheetId="5" r:id="rId4"/>
    <sheet name="High export to NSW 1" sheetId="8" r:id="rId5"/>
    <sheet name="High export to NSW 2" sheetId="9" r:id="rId6"/>
    <sheet name="High Wind 1" sheetId="7" r:id="rId7"/>
    <sheet name="High Wind 2" sheetId="11" r:id="rId8"/>
  </sheets>
  <definedNames>
    <definedName name="_xlnm._FilterDatabase" localSheetId="4" hidden="1">'High export to NSW 1'!$A$2:$S$25</definedName>
    <definedName name="_xlnm._FilterDatabase" localSheetId="6" hidden="1">'High Wind 1'!$A$2:$P$33</definedName>
    <definedName name="_xlnm._FilterDatabase" localSheetId="2" hidden="1">'Maximum demand 1'!$A$2:$P$150</definedName>
    <definedName name="_ftn1" localSheetId="1">Introduction!#REF!</definedName>
    <definedName name="_ftn2" localSheetId="1">Introduction!$A$28</definedName>
    <definedName name="_ftnref1" localSheetId="1">Introduction!$A$3</definedName>
    <definedName name="_ftnref2" localSheetId="1">Introduction!$A$23</definedName>
    <definedName name="_Toc296601964" localSheetId="1">Introduction!#REF!</definedName>
    <definedName name="_Toc390415463" localSheetId="1">Introduction!$A$1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8" l="1"/>
  <c r="M23" i="8"/>
  <c r="K23" i="8"/>
  <c r="G23" i="8"/>
  <c r="N22" i="8"/>
  <c r="K22" i="8"/>
  <c r="G22" i="8"/>
  <c r="M22" i="8" s="1"/>
  <c r="M21" i="8"/>
  <c r="K21" i="8"/>
  <c r="N21" i="8" s="1"/>
  <c r="G21" i="8"/>
  <c r="K20" i="8"/>
  <c r="N20" i="8" s="1"/>
  <c r="G20" i="8"/>
  <c r="M20" i="8" s="1"/>
  <c r="N19" i="8"/>
  <c r="M19" i="8"/>
  <c r="K19" i="8"/>
  <c r="G19" i="8"/>
  <c r="K18" i="8"/>
  <c r="N18" i="8" s="1"/>
  <c r="G18" i="8"/>
  <c r="M18" i="8" s="1"/>
  <c r="N17" i="8"/>
  <c r="M17" i="8"/>
  <c r="K17" i="8"/>
  <c r="G17" i="8"/>
  <c r="N16" i="8"/>
  <c r="M16" i="8"/>
  <c r="K16" i="8"/>
  <c r="G16" i="8"/>
  <c r="N15" i="8"/>
  <c r="K15" i="8"/>
  <c r="G15" i="8"/>
  <c r="M15" i="8" s="1"/>
  <c r="N14" i="8"/>
  <c r="M14" i="8"/>
  <c r="K14" i="8"/>
  <c r="G14" i="8"/>
  <c r="K13" i="8"/>
  <c r="N13" i="8" s="1"/>
  <c r="G13" i="8"/>
  <c r="M13" i="8" s="1"/>
  <c r="N12" i="8"/>
  <c r="M12" i="8"/>
  <c r="K12" i="8"/>
  <c r="G12" i="8"/>
  <c r="K11" i="8"/>
  <c r="N11" i="8" s="1"/>
  <c r="G11" i="8"/>
  <c r="M11" i="8" s="1"/>
  <c r="N10" i="8"/>
  <c r="M10" i="8"/>
  <c r="K10" i="8"/>
  <c r="G10" i="8"/>
  <c r="N9" i="8"/>
  <c r="M9" i="8"/>
  <c r="K9" i="8"/>
  <c r="G9" i="8"/>
  <c r="N8" i="8"/>
  <c r="K8" i="8"/>
  <c r="G8" i="8"/>
  <c r="M8" i="8" s="1"/>
  <c r="N7" i="8"/>
  <c r="M7" i="8"/>
  <c r="K7" i="8"/>
  <c r="G7" i="8"/>
  <c r="K6" i="8"/>
  <c r="N6" i="8" s="1"/>
  <c r="G6" i="8"/>
  <c r="M6" i="8" s="1"/>
  <c r="N5" i="8"/>
  <c r="M5" i="8"/>
  <c r="K5" i="8"/>
  <c r="G5" i="8"/>
  <c r="K4" i="8"/>
  <c r="N4" i="8" s="1"/>
  <c r="G4" i="8"/>
  <c r="M4" i="8" s="1"/>
  <c r="N3" i="8"/>
  <c r="M3" i="8"/>
  <c r="K3" i="8"/>
  <c r="G3" i="8"/>
  <c r="N6" i="7" l="1"/>
  <c r="N5" i="7"/>
  <c r="N8" i="7"/>
  <c r="N9" i="7"/>
  <c r="N28" i="7"/>
  <c r="N13" i="7"/>
  <c r="N14" i="7"/>
  <c r="N15" i="7"/>
  <c r="N24" i="7"/>
  <c r="N25" i="7"/>
  <c r="N26" i="7"/>
  <c r="N27" i="7"/>
  <c r="G5" i="7"/>
  <c r="M5" i="7" s="1"/>
  <c r="G9" i="7"/>
  <c r="G16" i="7"/>
  <c r="G19" i="7"/>
  <c r="G25" i="7"/>
  <c r="G33" i="7"/>
  <c r="G6" i="7"/>
  <c r="G12" i="7"/>
  <c r="G13" i="7"/>
  <c r="G14" i="7"/>
  <c r="G15" i="7"/>
  <c r="G20" i="7"/>
  <c r="G26" i="7"/>
  <c r="G27" i="7"/>
  <c r="G28" i="7"/>
  <c r="G29" i="7"/>
  <c r="G3" i="7"/>
  <c r="G30" i="7"/>
  <c r="N29" i="7"/>
  <c r="G24" i="7"/>
  <c r="G23" i="7"/>
  <c r="N22" i="7"/>
  <c r="G22" i="7"/>
  <c r="G21" i="7"/>
  <c r="G11" i="7"/>
  <c r="N10" i="7"/>
  <c r="G10" i="7"/>
  <c r="G8" i="7"/>
  <c r="G7" i="7"/>
  <c r="M150" i="2"/>
  <c r="K151" i="2"/>
  <c r="N151" i="2" s="1"/>
  <c r="K150" i="2"/>
  <c r="N150" i="2" s="1"/>
  <c r="G151" i="2"/>
  <c r="M151" i="2" s="1"/>
  <c r="G150" i="2"/>
  <c r="G32" i="2"/>
  <c r="M32" i="2" s="1"/>
  <c r="K32" i="2"/>
  <c r="N32" i="2" s="1"/>
  <c r="K21" i="2"/>
  <c r="K20" i="2"/>
  <c r="K33" i="2"/>
  <c r="K34" i="2"/>
  <c r="G33" i="2"/>
  <c r="M33" i="2" s="1"/>
  <c r="G34" i="2"/>
  <c r="M34" i="2" s="1"/>
  <c r="N32" i="7" l="1"/>
  <c r="N4" i="7"/>
  <c r="N31" i="7"/>
  <c r="N17" i="7"/>
  <c r="N16" i="7"/>
  <c r="N3" i="7"/>
  <c r="N7" i="7"/>
  <c r="N18" i="7"/>
  <c r="N19" i="7"/>
  <c r="N20" i="7"/>
  <c r="N30" i="7"/>
  <c r="N21" i="7"/>
  <c r="N33" i="7"/>
  <c r="N11" i="7"/>
  <c r="N12" i="7"/>
  <c r="N23" i="7"/>
  <c r="G32" i="7"/>
  <c r="G18" i="7"/>
  <c r="M18" i="7" s="1"/>
  <c r="G4" i="7"/>
  <c r="G31" i="7"/>
  <c r="M31" i="7" s="1"/>
  <c r="G17" i="7"/>
  <c r="M17" i="7" s="1"/>
  <c r="M27" i="7"/>
  <c r="M15" i="7"/>
  <c r="M30" i="7"/>
  <c r="M4" i="7"/>
  <c r="M6" i="7"/>
  <c r="M12" i="7"/>
  <c r="M9" i="7"/>
  <c r="M11" i="7"/>
  <c r="M21" i="7"/>
  <c r="M8" i="7"/>
  <c r="M13" i="7"/>
  <c r="M22" i="7"/>
  <c r="M10" i="7"/>
  <c r="M7" i="7"/>
  <c r="M32" i="7"/>
  <c r="M20" i="7"/>
  <c r="M25" i="7"/>
  <c r="M28" i="7"/>
  <c r="M29" i="7"/>
  <c r="M14" i="7"/>
  <c r="M26" i="7"/>
  <c r="M23" i="7"/>
  <c r="M3" i="7"/>
  <c r="M19" i="7"/>
  <c r="M24" i="7"/>
  <c r="M33" i="7"/>
  <c r="M16" i="7"/>
  <c r="K25" i="2"/>
  <c r="N25" i="2" s="1"/>
  <c r="K26" i="2"/>
  <c r="N26" i="2" s="1"/>
  <c r="K27" i="2"/>
  <c r="N27" i="2" s="1"/>
  <c r="K28" i="2"/>
  <c r="N28" i="2" s="1"/>
  <c r="K29" i="2"/>
  <c r="N29" i="2" s="1"/>
  <c r="K30" i="2"/>
  <c r="N30" i="2" s="1"/>
  <c r="K36" i="2"/>
  <c r="N36" i="2" s="1"/>
  <c r="K40" i="2"/>
  <c r="N40" i="2" s="1"/>
  <c r="K41" i="2"/>
  <c r="N41" i="2" s="1"/>
  <c r="K42" i="2"/>
  <c r="N42" i="2" s="1"/>
  <c r="K43" i="2"/>
  <c r="N43" i="2" s="1"/>
  <c r="K44" i="2"/>
  <c r="N44" i="2" s="1"/>
  <c r="K46" i="2"/>
  <c r="N46" i="2" s="1"/>
  <c r="K47" i="2"/>
  <c r="N47" i="2" s="1"/>
  <c r="K58" i="2"/>
  <c r="N58" i="2" s="1"/>
  <c r="K59" i="2"/>
  <c r="N59" i="2" s="1"/>
  <c r="K60" i="2"/>
  <c r="N60" i="2" s="1"/>
  <c r="K67" i="2"/>
  <c r="N67" i="2" s="1"/>
  <c r="K72" i="2"/>
  <c r="N72" i="2" s="1"/>
  <c r="K73" i="2"/>
  <c r="N73" i="2" s="1"/>
  <c r="K74" i="2"/>
  <c r="N74" i="2" s="1"/>
  <c r="K77" i="2"/>
  <c r="N77" i="2" s="1"/>
  <c r="K95" i="2"/>
  <c r="N95" i="2" s="1"/>
  <c r="K100" i="2"/>
  <c r="N100" i="2" s="1"/>
  <c r="K101" i="2"/>
  <c r="N101" i="2" s="1"/>
  <c r="K113" i="2"/>
  <c r="N113" i="2" s="1"/>
  <c r="K114" i="2"/>
  <c r="N114" i="2" s="1"/>
  <c r="K115" i="2"/>
  <c r="N115" i="2" s="1"/>
  <c r="K116" i="2"/>
  <c r="N116" i="2" s="1"/>
  <c r="K117" i="2"/>
  <c r="N117" i="2" s="1"/>
  <c r="K118" i="2"/>
  <c r="N118" i="2" s="1"/>
  <c r="K119" i="2"/>
  <c r="N119" i="2" s="1"/>
  <c r="K120" i="2"/>
  <c r="N120" i="2" s="1"/>
  <c r="K121" i="2"/>
  <c r="N121" i="2" s="1"/>
  <c r="K122" i="2"/>
  <c r="N122" i="2" s="1"/>
  <c r="K123" i="2"/>
  <c r="N123" i="2" s="1"/>
  <c r="K124" i="2"/>
  <c r="N124" i="2" s="1"/>
  <c r="K129" i="2"/>
  <c r="N129" i="2" s="1"/>
  <c r="K134" i="2"/>
  <c r="N134" i="2" s="1"/>
  <c r="K142" i="2"/>
  <c r="N142" i="2" s="1"/>
  <c r="K148" i="2"/>
  <c r="N148" i="2" s="1"/>
  <c r="K149" i="2"/>
  <c r="N149" i="2" s="1"/>
  <c r="G25" i="2"/>
  <c r="M25" i="2" s="1"/>
  <c r="G26" i="2"/>
  <c r="M26" i="2" s="1"/>
  <c r="G27" i="2"/>
  <c r="M27" i="2" s="1"/>
  <c r="G28" i="2"/>
  <c r="M28" i="2" s="1"/>
  <c r="G29" i="2"/>
  <c r="M29" i="2" s="1"/>
  <c r="G30" i="2"/>
  <c r="M30" i="2" s="1"/>
  <c r="G36" i="2"/>
  <c r="M36" i="2" s="1"/>
  <c r="G40" i="2"/>
  <c r="M40" i="2" s="1"/>
  <c r="G41" i="2"/>
  <c r="M41" i="2" s="1"/>
  <c r="G42" i="2"/>
  <c r="M42" i="2" s="1"/>
  <c r="G43" i="2"/>
  <c r="M43" i="2" s="1"/>
  <c r="G44" i="2"/>
  <c r="M44" i="2" s="1"/>
  <c r="G46" i="2"/>
  <c r="M46" i="2" s="1"/>
  <c r="G47" i="2"/>
  <c r="M47" i="2" s="1"/>
  <c r="G58" i="2"/>
  <c r="M58" i="2" s="1"/>
  <c r="G59" i="2"/>
  <c r="M59" i="2" s="1"/>
  <c r="G60" i="2"/>
  <c r="M60" i="2" s="1"/>
  <c r="G67" i="2"/>
  <c r="M67" i="2" s="1"/>
  <c r="G72" i="2"/>
  <c r="M72" i="2" s="1"/>
  <c r="G73" i="2"/>
  <c r="M73" i="2" s="1"/>
  <c r="G74" i="2"/>
  <c r="M74" i="2" s="1"/>
  <c r="G77" i="2"/>
  <c r="M77" i="2" s="1"/>
  <c r="G95" i="2"/>
  <c r="M95" i="2" s="1"/>
  <c r="G100" i="2"/>
  <c r="M100" i="2" s="1"/>
  <c r="G101" i="2"/>
  <c r="M101" i="2" s="1"/>
  <c r="G113" i="2"/>
  <c r="M113" i="2" s="1"/>
  <c r="G114" i="2"/>
  <c r="M114" i="2" s="1"/>
  <c r="G115" i="2"/>
  <c r="M115" i="2" s="1"/>
  <c r="G116" i="2"/>
  <c r="M116" i="2" s="1"/>
  <c r="G117" i="2"/>
  <c r="M117" i="2" s="1"/>
  <c r="G118" i="2"/>
  <c r="M118" i="2" s="1"/>
  <c r="G119" i="2"/>
  <c r="M119" i="2" s="1"/>
  <c r="G120" i="2"/>
  <c r="M120" i="2" s="1"/>
  <c r="G121" i="2"/>
  <c r="M121" i="2" s="1"/>
  <c r="G122" i="2"/>
  <c r="M122" i="2" s="1"/>
  <c r="G123" i="2"/>
  <c r="M123" i="2" s="1"/>
  <c r="G124" i="2"/>
  <c r="M124" i="2" s="1"/>
  <c r="G129" i="2"/>
  <c r="M129" i="2" s="1"/>
  <c r="G134" i="2"/>
  <c r="M134" i="2" s="1"/>
  <c r="G139" i="2"/>
  <c r="M139" i="2" s="1"/>
  <c r="G142" i="2"/>
  <c r="M142" i="2" s="1"/>
  <c r="G148" i="2"/>
  <c r="M148" i="2" s="1"/>
  <c r="G149" i="2"/>
  <c r="M149" i="2" s="1"/>
  <c r="K139" i="2" l="1"/>
  <c r="N139" i="2" s="1"/>
  <c r="G62" i="2" l="1"/>
  <c r="M62" i="2" s="1"/>
  <c r="G138" i="2"/>
  <c r="M138" i="2" s="1"/>
  <c r="G54" i="2"/>
  <c r="M54" i="2" s="1"/>
  <c r="G96" i="2" l="1"/>
  <c r="M96" i="2" s="1"/>
  <c r="G145" i="2"/>
  <c r="M145" i="2" s="1"/>
  <c r="K53" i="2"/>
  <c r="N53" i="2" s="1"/>
  <c r="K128" i="2"/>
  <c r="N128" i="2" s="1"/>
  <c r="K84" i="2"/>
  <c r="N84" i="2" s="1"/>
  <c r="K83" i="2"/>
  <c r="N83" i="2" s="1"/>
  <c r="G88" i="2"/>
  <c r="M88" i="2" s="1"/>
  <c r="G105" i="2"/>
  <c r="M105" i="2" s="1"/>
  <c r="G70" i="2"/>
  <c r="M70" i="2" s="1"/>
  <c r="G55" i="2"/>
  <c r="M55" i="2" s="1"/>
  <c r="G128" i="2"/>
  <c r="M128" i="2" s="1"/>
  <c r="G144" i="2"/>
  <c r="M144" i="2" s="1"/>
  <c r="G103" i="2"/>
  <c r="M103" i="2" s="1"/>
  <c r="G81" i="2"/>
  <c r="M81" i="2" s="1"/>
  <c r="G51" i="2"/>
  <c r="M51" i="2" s="1"/>
  <c r="G80" i="2"/>
  <c r="M80" i="2" s="1"/>
  <c r="G39" i="2"/>
  <c r="M39" i="2" s="1"/>
  <c r="K91" i="2"/>
  <c r="N91" i="2" s="1"/>
  <c r="K96" i="2"/>
  <c r="N96" i="2" s="1"/>
  <c r="G99" i="2"/>
  <c r="M99" i="2" s="1"/>
  <c r="G132" i="2"/>
  <c r="M132" i="2" s="1"/>
  <c r="G82" i="2"/>
  <c r="M82" i="2" s="1"/>
  <c r="K90" i="2"/>
  <c r="N90" i="2" s="1"/>
  <c r="G63" i="2"/>
  <c r="M63" i="2" s="1"/>
  <c r="G143" i="2"/>
  <c r="M143" i="2" s="1"/>
  <c r="K63" i="2"/>
  <c r="N63" i="2" s="1"/>
  <c r="K61" i="2"/>
  <c r="N61" i="2" s="1"/>
  <c r="K37" i="2"/>
  <c r="N37" i="2" s="1"/>
  <c r="G66" i="2"/>
  <c r="M66" i="2" s="1"/>
  <c r="K64" i="2"/>
  <c r="N64" i="2" s="1"/>
  <c r="G49" i="2"/>
  <c r="M49" i="2" s="1"/>
  <c r="G102" i="2"/>
  <c r="M102" i="2" s="1"/>
  <c r="G89" i="2"/>
  <c r="M89" i="2" s="1"/>
  <c r="G111" i="2"/>
  <c r="M111" i="2" s="1"/>
  <c r="G94" i="2"/>
  <c r="M94" i="2" s="1"/>
  <c r="G136" i="2"/>
  <c r="M136" i="2" s="1"/>
  <c r="G87" i="2"/>
  <c r="M87" i="2" s="1"/>
  <c r="K52" i="2"/>
  <c r="N52" i="2" s="1"/>
  <c r="K94" i="2"/>
  <c r="N94" i="2" s="1"/>
  <c r="K56" i="2"/>
  <c r="N56" i="2" s="1"/>
  <c r="K98" i="2"/>
  <c r="N98" i="2" s="1"/>
  <c r="K135" i="2"/>
  <c r="N135" i="2" s="1"/>
  <c r="K140" i="2"/>
  <c r="N140" i="2" s="1"/>
  <c r="G127" i="2"/>
  <c r="M127" i="2" s="1"/>
  <c r="K49" i="2"/>
  <c r="N49" i="2" s="1"/>
  <c r="K110" i="2"/>
  <c r="N110" i="2" s="1"/>
  <c r="G5" i="2"/>
  <c r="M5" i="2" s="1"/>
  <c r="G130" i="2"/>
  <c r="M130" i="2" s="1"/>
  <c r="G146" i="2"/>
  <c r="M146" i="2" s="1"/>
  <c r="G12" i="2"/>
  <c r="M12" i="2" s="1"/>
  <c r="G109" i="2"/>
  <c r="M109" i="2" s="1"/>
  <c r="K87" i="2"/>
  <c r="N87" i="2" s="1"/>
  <c r="G50" i="2"/>
  <c r="M50" i="2" s="1"/>
  <c r="G8" i="2"/>
  <c r="M8" i="2" s="1"/>
  <c r="K78" i="2"/>
  <c r="N78" i="2" s="1"/>
  <c r="K70" i="2"/>
  <c r="N70" i="2" s="1"/>
  <c r="G57" i="2"/>
  <c r="M57" i="2" s="1"/>
  <c r="G19" i="2"/>
  <c r="M19" i="2" s="1"/>
  <c r="K85" i="2"/>
  <c r="N85" i="2" s="1"/>
  <c r="K111" i="2"/>
  <c r="N111" i="2" s="1"/>
  <c r="K6" i="2"/>
  <c r="N6" i="2" s="1"/>
  <c r="G4" i="2"/>
  <c r="M4" i="2" s="1"/>
  <c r="G125" i="2"/>
  <c r="M125" i="2" s="1"/>
  <c r="K138" i="2"/>
  <c r="N138" i="2" s="1"/>
  <c r="K13" i="2"/>
  <c r="N13" i="2" s="1"/>
  <c r="K51" i="2"/>
  <c r="N51" i="2" s="1"/>
  <c r="G126" i="2"/>
  <c r="M126" i="2" s="1"/>
  <c r="K14" i="2"/>
  <c r="N14" i="2" s="1"/>
  <c r="K48" i="2"/>
  <c r="N48" i="2" s="1"/>
  <c r="K10" i="2"/>
  <c r="N10" i="2" s="1"/>
  <c r="K4" i="2"/>
  <c r="N4" i="2" s="1"/>
  <c r="K88" i="2"/>
  <c r="N88" i="2" s="1"/>
  <c r="K55" i="2"/>
  <c r="N55" i="2" s="1"/>
  <c r="K54" i="2"/>
  <c r="N54" i="2" s="1"/>
  <c r="K69" i="2"/>
  <c r="N69" i="2" s="1"/>
  <c r="K68" i="2"/>
  <c r="N68" i="2" s="1"/>
  <c r="K24" i="2"/>
  <c r="N24" i="2" s="1"/>
  <c r="G108" i="2"/>
  <c r="M108" i="2" s="1"/>
  <c r="G68" i="2"/>
  <c r="M68" i="2" s="1"/>
  <c r="G131" i="2"/>
  <c r="M131" i="2" s="1"/>
  <c r="K112" i="2"/>
  <c r="N112" i="2" s="1"/>
  <c r="G147" i="2"/>
  <c r="M147" i="2" s="1"/>
  <c r="K7" i="2"/>
  <c r="N7" i="2" s="1"/>
  <c r="K75" i="2"/>
  <c r="N75" i="2" s="1"/>
  <c r="K62" i="2"/>
  <c r="N62" i="2" s="1"/>
  <c r="G93" i="2"/>
  <c r="M93" i="2" s="1"/>
  <c r="G16" i="2"/>
  <c r="M16" i="2" s="1"/>
  <c r="K15" i="2"/>
  <c r="N15" i="2" s="1"/>
  <c r="K76" i="2"/>
  <c r="N76" i="2" s="1"/>
  <c r="K141" i="2"/>
  <c r="N141" i="2" s="1"/>
  <c r="K35" i="2"/>
  <c r="N35" i="2" s="1"/>
  <c r="K17" i="2"/>
  <c r="N17" i="2" s="1"/>
  <c r="K102" i="2"/>
  <c r="N102" i="2" s="1"/>
  <c r="K104" i="2"/>
  <c r="N104" i="2" s="1"/>
  <c r="G69" i="2"/>
  <c r="M69" i="2" s="1"/>
  <c r="K107" i="2"/>
  <c r="N107" i="2" s="1"/>
  <c r="K71" i="2"/>
  <c r="N71" i="2" s="1"/>
  <c r="K89" i="2"/>
  <c r="N89" i="2" s="1"/>
  <c r="N21" i="2"/>
  <c r="K92" i="2"/>
  <c r="N92" i="2" s="1"/>
  <c r="K66" i="2"/>
  <c r="N66" i="2" s="1"/>
  <c r="G83" i="2"/>
  <c r="M83" i="2" s="1"/>
  <c r="K65" i="2"/>
  <c r="N65" i="2" s="1"/>
  <c r="N20" i="2"/>
  <c r="K80" i="2"/>
  <c r="N80" i="2" s="1"/>
  <c r="K31" i="2"/>
  <c r="N31" i="2" s="1"/>
  <c r="K132" i="2"/>
  <c r="N132" i="2" s="1"/>
  <c r="K8" i="2"/>
  <c r="N8" i="2" s="1"/>
  <c r="G15" i="2"/>
  <c r="M15" i="2" s="1"/>
  <c r="G61" i="2"/>
  <c r="M61" i="2" s="1"/>
  <c r="K137" i="2"/>
  <c r="N137" i="2" s="1"/>
  <c r="K5" i="2"/>
  <c r="N5" i="2" s="1"/>
  <c r="K126" i="2"/>
  <c r="N126" i="2" s="1"/>
  <c r="G52" i="2"/>
  <c r="M52" i="2" s="1"/>
  <c r="G137" i="2"/>
  <c r="M137" i="2" s="1"/>
  <c r="G79" i="2"/>
  <c r="M79" i="2" s="1"/>
  <c r="K108" i="2"/>
  <c r="N108" i="2" s="1"/>
  <c r="G24" i="2"/>
  <c r="M24" i="2" s="1"/>
  <c r="G53" i="2"/>
  <c r="M53" i="2" s="1"/>
  <c r="G107" i="2"/>
  <c r="M107" i="2" s="1"/>
  <c r="G64" i="2"/>
  <c r="M64" i="2" s="1"/>
  <c r="G14" i="2"/>
  <c r="M14" i="2" s="1"/>
  <c r="G86" i="2"/>
  <c r="M86" i="2" s="1"/>
  <c r="G92" i="2"/>
  <c r="M92" i="2" s="1"/>
  <c r="G112" i="2"/>
  <c r="M112" i="2" s="1"/>
  <c r="G84" i="2"/>
  <c r="M84" i="2" s="1"/>
  <c r="G11" i="2"/>
  <c r="M11" i="2" s="1"/>
  <c r="G65" i="2"/>
  <c r="M65" i="2" s="1"/>
  <c r="G90" i="2"/>
  <c r="M90" i="2" s="1"/>
  <c r="G135" i="2"/>
  <c r="M135" i="2" s="1"/>
  <c r="G18" i="2"/>
  <c r="M18" i="2" s="1"/>
  <c r="G141" i="2"/>
  <c r="M141" i="2" s="1"/>
  <c r="G13" i="2"/>
  <c r="M13" i="2" s="1"/>
  <c r="G23" i="2"/>
  <c r="M23" i="2" s="1"/>
  <c r="G85" i="2"/>
  <c r="M85" i="2" s="1"/>
  <c r="G22" i="2"/>
  <c r="M22" i="2" s="1"/>
  <c r="G10" i="2"/>
  <c r="M10" i="2" s="1"/>
  <c r="K136" i="2"/>
  <c r="N136" i="2" s="1"/>
  <c r="G140" i="2"/>
  <c r="M140" i="2" s="1"/>
  <c r="G78" i="2"/>
  <c r="M78" i="2" s="1"/>
  <c r="G75" i="2"/>
  <c r="M75" i="2" s="1"/>
  <c r="G48" i="2"/>
  <c r="M48" i="2" s="1"/>
  <c r="G56" i="2"/>
  <c r="M56" i="2" s="1"/>
  <c r="G9" i="2"/>
  <c r="M9" i="2" s="1"/>
  <c r="G35" i="2"/>
  <c r="M35" i="2" s="1"/>
  <c r="G7" i="2"/>
  <c r="M7" i="2" s="1"/>
  <c r="G31" i="2"/>
  <c r="M31" i="2" s="1"/>
  <c r="G106" i="2"/>
  <c r="M106" i="2" s="1"/>
  <c r="G3" i="2"/>
  <c r="M3" i="2" s="1"/>
  <c r="G21" i="2"/>
  <c r="M21" i="2" s="1"/>
  <c r="G98" i="2"/>
  <c r="M98" i="2" s="1"/>
  <c r="K130" i="2"/>
  <c r="N130" i="2" s="1"/>
  <c r="G37" i="2"/>
  <c r="M37" i="2" s="1"/>
  <c r="G45" i="2"/>
  <c r="M45" i="2" s="1"/>
  <c r="K145" i="2"/>
  <c r="N145" i="2" s="1"/>
  <c r="K93" i="2"/>
  <c r="N93" i="2" s="1"/>
  <c r="K9" i="2"/>
  <c r="N9" i="2" s="1"/>
  <c r="K103" i="2"/>
  <c r="N103" i="2" s="1"/>
  <c r="K23" i="2"/>
  <c r="N23" i="2" s="1"/>
  <c r="G110" i="2"/>
  <c r="M110" i="2" s="1"/>
  <c r="G76" i="2"/>
  <c r="M76" i="2" s="1"/>
  <c r="G17" i="2"/>
  <c r="M17" i="2" s="1"/>
  <c r="G71" i="2"/>
  <c r="M71" i="2" s="1"/>
  <c r="K106" i="2"/>
  <c r="N106" i="2" s="1"/>
  <c r="K19" i="2"/>
  <c r="N19" i="2" s="1"/>
  <c r="K109" i="2"/>
  <c r="N109" i="2" s="1"/>
  <c r="K133" i="2"/>
  <c r="N133" i="2" s="1"/>
  <c r="G20" i="2"/>
  <c r="M20" i="2" s="1"/>
  <c r="G38" i="2"/>
  <c r="M38" i="2" s="1"/>
  <c r="G133" i="2"/>
  <c r="M133" i="2" s="1"/>
  <c r="G6" i="2"/>
  <c r="M6" i="2" s="1"/>
  <c r="G91" i="2"/>
  <c r="M91" i="2" s="1"/>
  <c r="K12" i="2"/>
  <c r="N12" i="2" s="1"/>
  <c r="K144" i="2"/>
  <c r="N144" i="2" s="1"/>
  <c r="K39" i="2"/>
  <c r="N39" i="2" s="1"/>
  <c r="G97" i="2"/>
  <c r="M97" i="2" s="1"/>
  <c r="G104" i="2"/>
  <c r="M104" i="2" s="1"/>
  <c r="K38" i="2"/>
  <c r="N38" i="2" s="1"/>
  <c r="K45" i="2"/>
  <c r="N45" i="2" s="1"/>
  <c r="K127" i="2" l="1"/>
  <c r="N127" i="2" s="1"/>
  <c r="K22" i="2"/>
  <c r="N22" i="2" s="1"/>
  <c r="K146" i="2"/>
  <c r="N146" i="2" s="1"/>
  <c r="K79" i="2"/>
  <c r="N79" i="2" s="1"/>
  <c r="K131" i="2"/>
  <c r="N131" i="2" s="1"/>
  <c r="K86" i="2"/>
  <c r="N86" i="2" s="1"/>
  <c r="K125" i="2"/>
  <c r="N125" i="2" s="1"/>
  <c r="K105" i="2"/>
  <c r="N105" i="2" s="1"/>
  <c r="K147" i="2"/>
  <c r="N147" i="2" s="1"/>
  <c r="K16" i="2"/>
  <c r="N16" i="2" s="1"/>
  <c r="K97" i="2"/>
  <c r="N97" i="2" s="1"/>
  <c r="K50" i="2"/>
  <c r="N50" i="2" s="1"/>
  <c r="K18" i="2"/>
  <c r="N18" i="2" s="1"/>
  <c r="K99" i="2"/>
  <c r="N99" i="2" s="1"/>
  <c r="K143" i="2"/>
  <c r="N143" i="2" s="1"/>
  <c r="K82" i="2"/>
  <c r="N82" i="2" s="1"/>
  <c r="K81" i="2"/>
  <c r="N81" i="2" s="1"/>
  <c r="K57" i="2"/>
  <c r="N57" i="2" s="1"/>
  <c r="K3" i="2"/>
  <c r="N3" i="2" s="1"/>
  <c r="K11" i="2"/>
  <c r="N11" i="2" s="1"/>
</calcChain>
</file>

<file path=xl/sharedStrings.xml><?xml version="1.0" encoding="utf-8"?>
<sst xmlns="http://schemas.openxmlformats.org/spreadsheetml/2006/main" count="810" uniqueCount="307">
  <si>
    <t>Disclaimer</t>
  </si>
  <si>
    <t xml:space="preserve">This publication has been prepared by VicGrid Body Corporate (VicGrid). VicGrid has made reasonable </t>
  </si>
  <si>
    <t xml:space="preserve">efforts to ensure the quality of the information contained in this publication.  While reasonable effort has been </t>
  </si>
  <si>
    <t xml:space="preserve">made to check the information contained in this document, VicGrid cannot guarantee that information, </t>
  </si>
  <si>
    <t xml:space="preserve">forecasts and assumptions are current, accurate, complete or appropriate for use in all circumstances. </t>
  </si>
  <si>
    <t xml:space="preserve">Anyone proposing to use the information in this publication should independently verify its accuracy and </t>
  </si>
  <si>
    <t>suitability for its intended use, and obtain independent expert advice.</t>
  </si>
  <si>
    <t xml:space="preserve">To the extent permitted by law, VicGrid disclaims all liability for any error, omission, loss or other </t>
  </si>
  <si>
    <t xml:space="preserve">consequence arising from reliance on any information, representation, statement, opinion or matter </t>
  </si>
  <si>
    <t xml:space="preserve">(express or implied) contained in or derived from this document. Nothing in this publication affects the </t>
  </si>
  <si>
    <t xml:space="preserve">operation of the National Electricity (Victoria) Act 2005, the National Electricity Rules or the </t>
  </si>
  <si>
    <t>National Electricity (Victoria) Law.</t>
  </si>
  <si>
    <t>Victorian Declared Shared Network rating and loading information</t>
  </si>
  <si>
    <t xml:space="preserve"> </t>
  </si>
  <si>
    <r>
      <t>This workbook presents declared shared network (DSN) rating</t>
    </r>
    <r>
      <rPr>
        <vertAlign val="superscript"/>
        <sz val="10"/>
        <color rgb="FF424242"/>
        <rFont val="Arial Nova"/>
        <family val="2"/>
      </rPr>
      <t>1</t>
    </r>
    <r>
      <rPr>
        <sz val="10"/>
        <color rgb="FF424242"/>
        <rFont val="Arial Nova"/>
        <family val="2"/>
      </rPr>
      <t xml:space="preserve"> and loading information at the time of the maximum demand snapshot presented in Chapter 4 of the </t>
    </r>
    <r>
      <rPr>
        <i/>
        <sz val="10"/>
        <color rgb="FF424242"/>
        <rFont val="Arial Nova"/>
        <family val="2"/>
      </rPr>
      <t>2025 Victorian Network Performance and Insight Report</t>
    </r>
    <r>
      <rPr>
        <sz val="10"/>
        <color rgb="FF424242"/>
        <rFont val="Arial Nova"/>
        <family val="2"/>
      </rPr>
      <t xml:space="preserve"> (VNPIR).</t>
    </r>
  </si>
  <si>
    <r>
      <t>The "</t>
    </r>
    <r>
      <rPr>
        <u/>
        <sz val="10"/>
        <color theme="4"/>
        <rFont val="Arial Nova"/>
        <family val="2"/>
        <scheme val="minor"/>
      </rPr>
      <t>Maximum demand 1</t>
    </r>
    <r>
      <rPr>
        <sz val="10"/>
        <color theme="1"/>
        <rFont val="Arial Nova"/>
        <family val="2"/>
        <scheme val="minor"/>
      </rPr>
      <t>" worksheet presents the continuous and short-term line and transformer ratings, as well as (N) and (N-1) loadings at the time of the maximum demand snapshot.</t>
    </r>
  </si>
  <si>
    <r>
      <t>The "</t>
    </r>
    <r>
      <rPr>
        <u/>
        <sz val="10"/>
        <color theme="4"/>
        <rFont val="Arial Nova"/>
        <family val="2"/>
        <scheme val="minor"/>
      </rPr>
      <t>Maximum demand 2</t>
    </r>
    <r>
      <rPr>
        <sz val="10"/>
        <color theme="1"/>
        <rFont val="Arial Nova"/>
        <family val="2"/>
        <scheme val="minor"/>
      </rPr>
      <t>" worksheet presents a summary of Interconnector power flows and limits at the time of the maximum demand snapshot.</t>
    </r>
  </si>
  <si>
    <r>
      <rPr>
        <sz val="10"/>
        <color theme="1"/>
        <rFont val="Arial Nova"/>
        <family val="2"/>
        <scheme val="minor"/>
      </rPr>
      <t>The "</t>
    </r>
    <r>
      <rPr>
        <u/>
        <sz val="10"/>
        <color theme="4"/>
        <rFont val="Arial Nova"/>
        <family val="2"/>
        <scheme val="minor"/>
      </rPr>
      <t>High export to NSW 1</t>
    </r>
    <r>
      <rPr>
        <sz val="10"/>
        <color theme="1"/>
        <rFont val="Arial Nova"/>
        <family val="2"/>
        <scheme val="minor"/>
      </rPr>
      <t>" worksheet presents the continuous and short-term line and transformer ratings, as well as (N) and (N-1) loadings at the time of the high power flow from Victoria to NSW snapshot. Only Northern Corridor elements are shown for this snapshot as this is the only region where DSN elements tend to be more heavily loaded during high export from Victoria, rather than during high Victorian demand.</t>
    </r>
  </si>
  <si>
    <r>
      <t xml:space="preserve">The </t>
    </r>
    <r>
      <rPr>
        <sz val="10"/>
        <rFont val="Arial Nova"/>
        <family val="2"/>
        <scheme val="minor"/>
      </rPr>
      <t>"</t>
    </r>
    <r>
      <rPr>
        <u/>
        <sz val="10"/>
        <color theme="4"/>
        <rFont val="Arial Nova"/>
        <family val="2"/>
        <scheme val="minor"/>
      </rPr>
      <t>High export to NSW 2</t>
    </r>
    <r>
      <rPr>
        <sz val="10"/>
        <rFont val="Arial Nova"/>
        <family val="2"/>
        <scheme val="minor"/>
      </rPr>
      <t>"</t>
    </r>
    <r>
      <rPr>
        <sz val="10"/>
        <color theme="1"/>
        <rFont val="Arial Nova"/>
        <family val="2"/>
        <scheme val="minor"/>
      </rPr>
      <t xml:space="preserve"> worksheet presents a summary of the reactive power adequacy, as well as Interconnector power flows and limits at the time of the high power flow from Victoria to NSW snapshot.</t>
    </r>
  </si>
  <si>
    <r>
      <t>The "</t>
    </r>
    <r>
      <rPr>
        <u/>
        <sz val="10"/>
        <color theme="4"/>
        <rFont val="Arial Nova"/>
        <family val="2"/>
        <scheme val="minor"/>
      </rPr>
      <t>High Wind 1</t>
    </r>
    <r>
      <rPr>
        <sz val="10"/>
        <color theme="1"/>
        <rFont val="Arial Nova"/>
        <family val="2"/>
        <scheme val="minor"/>
      </rPr>
      <t>" worksheet presents the continuous and short-term line and transformer ratings, as well as (N) and (N-1) loadings at the time of the high wind snapshot.</t>
    </r>
  </si>
  <si>
    <r>
      <t>The "</t>
    </r>
    <r>
      <rPr>
        <u/>
        <sz val="10"/>
        <color theme="4"/>
        <rFont val="Arial Nova"/>
        <family val="2"/>
        <scheme val="minor"/>
      </rPr>
      <t>High Wind 2</t>
    </r>
    <r>
      <rPr>
        <sz val="10"/>
        <color theme="1"/>
        <rFont val="Arial Nova"/>
        <family val="2"/>
        <scheme val="minor"/>
      </rPr>
      <t>" worksheet presents a summary of Interconnector power flows and limits at the time of the high wind snapshot.</t>
    </r>
  </si>
  <si>
    <t xml:space="preserve">The (N) loading for an asset presents its % loading under system normal condition, based on the asset’s continuous rating. </t>
  </si>
  <si>
    <t>The (N-1) loading of an asset presents its % loading following the worst single credible contingency, based on the asset’s short term rating. The reported short-term ratings for transmission lines represent the 15 minute ratings.</t>
  </si>
  <si>
    <t>Rating types are shown in the tables as “D” (dynamic rating), “D/W” (dynamic rating with wind monitoring), and “S” (static rating).</t>
  </si>
  <si>
    <t>Dynamic ratings (D) are used in real time by AEMO system operators, calculated by taking into account the ambient temperature and a solar heating factor calculation based on the date and time. For lines equipped with wind monitoring facilities (D/W), the calculation of dynamic ratings also takes into account the actual wind speed, otherwise a standard wind speed of 0.6 m/s is assumed.</t>
  </si>
  <si>
    <t xml:space="preserve">The rating for equipment with static ratings (S) is based on ambient temperatures that assume a wind speed of 0.6 m/s. Short-term ratings are not available for some lines with static ratings, in which case, the short-term rating is equal to the continuous rating.  </t>
  </si>
  <si>
    <r>
      <rPr>
        <sz val="8"/>
        <color rgb="FF424242"/>
        <rFont val="Arial Nova"/>
        <family val="2"/>
      </rPr>
      <t>[1] AEMO. AEMO transmission eq</t>
    </r>
    <r>
      <rPr>
        <sz val="8"/>
        <color rgb="FF000000"/>
        <rFont val="Arial Nova"/>
        <family val="2"/>
      </rPr>
      <t>uipment ratings. Available</t>
    </r>
    <r>
      <rPr>
        <b/>
        <sz val="8"/>
        <color rgb="FF000000"/>
        <rFont val="Arial Nova"/>
        <family val="2"/>
      </rPr>
      <t xml:space="preserve"> </t>
    </r>
    <r>
      <rPr>
        <sz val="8"/>
        <color rgb="FF000000"/>
        <rFont val="Arial Nova"/>
        <family val="2"/>
      </rPr>
      <t>at https://www.aemo.com.au/energy-systems/electricity/national-electricity-market-nem/data-nem/network-data/transmission-equipment-ratings</t>
    </r>
  </si>
  <si>
    <t>Table 1 — Maximum demand snapshot: DSN continuous and short-term ratings and loadings</t>
  </si>
  <si>
    <t>Region</t>
  </si>
  <si>
    <t>Voltage</t>
  </si>
  <si>
    <t>Lines/transformers</t>
  </si>
  <si>
    <t>Continuous rating (N)  (MVA)</t>
  </si>
  <si>
    <t>Continuous loading (N) (MW)</t>
  </si>
  <si>
    <t>Continuous loading (N) MVAr</t>
  </si>
  <si>
    <t>MVA</t>
  </si>
  <si>
    <t>Short–term rating* (N–1) (MVA)</t>
  </si>
  <si>
    <t>Short-term loading 
(N-1) (MW)</t>
  </si>
  <si>
    <t>MVAr</t>
  </si>
  <si>
    <t>Rating type</t>
  </si>
  <si>
    <t xml:space="preserve"> (N) loading</t>
  </si>
  <si>
    <t>(N–1) loading</t>
  </si>
  <si>
    <t>Critical contingency</t>
  </si>
  <si>
    <t>Eastern Corridor</t>
  </si>
  <si>
    <t>500 kV</t>
  </si>
  <si>
    <t>Hazelwood 500kV - Loy Yang 500kV 1</t>
  </si>
  <si>
    <t>D</t>
  </si>
  <si>
    <t>Hazelwood 500kV - Loy Yang 500kV 2</t>
  </si>
  <si>
    <t>Hazelwood 500kV - Loy Yang 500kV 3</t>
  </si>
  <si>
    <t>Hazelwood 500kV - South Morang 500kV 1</t>
  </si>
  <si>
    <t>S</t>
  </si>
  <si>
    <t>Cranbourne 500kV - Hazelwood 500kV 1</t>
  </si>
  <si>
    <t>Hazelwood 500kV - South Morang 500kV 2</t>
  </si>
  <si>
    <t>Hazelwood 500kV - Rowville 500kV</t>
  </si>
  <si>
    <t>Cranbourne 500kV - Hazelwood 500kV</t>
  </si>
  <si>
    <t>Hazelwood 500kV - Rowville 500kV 1</t>
  </si>
  <si>
    <t>220 kV</t>
  </si>
  <si>
    <t>Rowville 220kV - Yallourn 220kV 5</t>
  </si>
  <si>
    <t>D/W</t>
  </si>
  <si>
    <t>Hazelwood 220kV - Yallourn 220kV 1</t>
  </si>
  <si>
    <t>Rowville 220kV - Yallourn 220kV 6</t>
  </si>
  <si>
    <t>Rowville 500/220kV A1 Transformer</t>
  </si>
  <si>
    <t>Rowville 220kV - Yallourn 220kV 7</t>
  </si>
  <si>
    <t>Rowville 220kV - Yallourn 220kV 8</t>
  </si>
  <si>
    <t>Rowville 500/220kV A2 Transformer</t>
  </si>
  <si>
    <t>Hazelwood 220kV - Yallourn 220kV 2</t>
  </si>
  <si>
    <t xml:space="preserve">No N-1 contingency for this line </t>
  </si>
  <si>
    <t>Hazelwood 220kV - Rowville 220kV 1</t>
  </si>
  <si>
    <t>Hazelwood 220kV - Rowville 220kV 2</t>
  </si>
  <si>
    <t>Hazelwood 220kV - Morwell 220kV</t>
  </si>
  <si>
    <t>Jeeralang 220kV - Morwell 220kV 1</t>
  </si>
  <si>
    <t>Jeeralang 220kV - Morwell 220kV 2</t>
  </si>
  <si>
    <t>Latrobe BESS unit</t>
  </si>
  <si>
    <t>Hazelwood 220kV - Jeeralang 220kV 1</t>
  </si>
  <si>
    <t>Hazelwood 220kV - Jeeralang 220kV 2</t>
  </si>
  <si>
    <t>Hazelwood 220kV - Jeeralang 220kV 3</t>
  </si>
  <si>
    <t>Hazelwood 220kV - Jeeralang 220kV 4</t>
  </si>
  <si>
    <t>500/220 kV</t>
  </si>
  <si>
    <t>Cranbourne 500/220kV A1 Transformer</t>
  </si>
  <si>
    <t>Hazelwood 500/220kV A1 Transformer</t>
  </si>
  <si>
    <t>Hazelwood 500/220kV A3 Transformer</t>
  </si>
  <si>
    <t>Hazelwood 500/220kV A2 Transformer</t>
  </si>
  <si>
    <t>Hazelwood 500/220kV A4 Transformer</t>
  </si>
  <si>
    <t>South–West Corridor</t>
  </si>
  <si>
    <t>Heywood 500kV - Tarrone 500kV</t>
  </si>
  <si>
    <t>Mortlake 500kV - Heywood 500 kV</t>
  </si>
  <si>
    <t>Haunted Gully 500kV - cressy 500kV</t>
  </si>
  <si>
    <t>Cressy 500kV - Moorabool 500kV 1</t>
  </si>
  <si>
    <t>Cressy 500kV - Moorabool 500kV 2</t>
  </si>
  <si>
    <t>Cressy 500kV - Mortlake 500kV</t>
  </si>
  <si>
    <t>Heywood 500kV - Mortlake 500kV</t>
  </si>
  <si>
    <t>Heywood 500kV - Tarrone 500kV and Alcoa Portland 500kV - Heywood 500kV 1</t>
  </si>
  <si>
    <t>Alcoa Portland 500kV - Heywood 500kV 1</t>
  </si>
  <si>
    <t>Alcoa Portland 500kV - Heywood 500kV 2</t>
  </si>
  <si>
    <t>275 kV</t>
  </si>
  <si>
    <t>South East 275kV - Heywood 275kV 1</t>
  </si>
  <si>
    <t>South East 275kV - Heywood 275kV 2</t>
  </si>
  <si>
    <t>500/275 kV</t>
  </si>
  <si>
    <t>Heywood 500/275kV M1 Transformer</t>
  </si>
  <si>
    <t>Heywood 500/275kV M3 Transformer</t>
  </si>
  <si>
    <t>Heywood 500/275kV M2 Transformer</t>
  </si>
  <si>
    <t>Northern Corridor</t>
  </si>
  <si>
    <t>330 kV</t>
  </si>
  <si>
    <t xml:space="preserve">Dederang 330kV - Wodonga 330kV </t>
  </si>
  <si>
    <t>Plumpton 500kV - Sydham 500kV</t>
  </si>
  <si>
    <t>Dederang 330kV - Murray 330kV 1</t>
  </si>
  <si>
    <t>Dederang 330kV - Murray 330kV 2</t>
  </si>
  <si>
    <t>Dederang 330kV - South Morang 330kV 1</t>
  </si>
  <si>
    <t>Dederang 330kV - South Morang 330kV 2</t>
  </si>
  <si>
    <t>Dederang 220kV - Mount Beauty 220kV 1</t>
  </si>
  <si>
    <t>Eildon 220kV - Thomastown 220kV</t>
  </si>
  <si>
    <t>Dederang 220kV - Mount Beauty 220kV 2</t>
  </si>
  <si>
    <t>Dartmouth 220kV - Mount Beauty 220kV</t>
  </si>
  <si>
    <t xml:space="preserve">Bogong 220kV - Mount Beauty 220kV </t>
  </si>
  <si>
    <t>Mount Beauty 220kV - West Kiewa 220kV</t>
  </si>
  <si>
    <t>Eildon 220kV - Mount Beauty 220kV 1</t>
  </si>
  <si>
    <t>Eildon 220kV - Mount Beauty 220kV 2</t>
  </si>
  <si>
    <t>330/220 kV</t>
  </si>
  <si>
    <t>Dederang 330/220kV H1 Transformer</t>
  </si>
  <si>
    <t>Dederang 330/220kV H2 Transformer</t>
  </si>
  <si>
    <t>Dederang 330/220kV H3 Transformer</t>
  </si>
  <si>
    <t>Greater Melbourne and Geelong</t>
  </si>
  <si>
    <t>Moorabool 500kV - Sydenham 500kV 1</t>
  </si>
  <si>
    <t>Moorabool 500kV - Sydenham 500kV 2</t>
  </si>
  <si>
    <t>Keilor 500kV - Sydenham 500kV</t>
  </si>
  <si>
    <t xml:space="preserve">Keilor 500kV - South Morang 500kV </t>
  </si>
  <si>
    <t>South Morang 500kV - Sydenham 500kV 1</t>
  </si>
  <si>
    <t>South Morang 500kV - Sydenham 500kV 2</t>
  </si>
  <si>
    <t>Rowville 500kV - South Morang 500kV</t>
  </si>
  <si>
    <t xml:space="preserve">Cranbourne 500kV - Rowville 500kV </t>
  </si>
  <si>
    <t>Geelong 220kV - Moorabool 220kV 1</t>
  </si>
  <si>
    <t>Geelong 220kV - Moorabool 220kV 2</t>
  </si>
  <si>
    <t>Geelong 220kV - Keilor 220kV 1</t>
  </si>
  <si>
    <t>Keilor 500/220kV A4 Transformer</t>
  </si>
  <si>
    <t>Deer Park 220kV - Geelong 220kV 2</t>
  </si>
  <si>
    <t>Deer Park 220kV - Keilor 220kV 2</t>
  </si>
  <si>
    <t>Geelong 220kV - Deer Park 220kV 1</t>
  </si>
  <si>
    <t>Geelong 220kV - Keilor 220kV 3</t>
  </si>
  <si>
    <t xml:space="preserve">Altona 220kV - Keilor 220kV </t>
  </si>
  <si>
    <t xml:space="preserve">Brooklyn 220kV - Keilor 220kV </t>
  </si>
  <si>
    <t>Altona 220kV - Brooklyn 220kV</t>
  </si>
  <si>
    <t>Brooklyn 220kV - Newport 220kV</t>
  </si>
  <si>
    <t xml:space="preserve">Fishermans Bend 220kV - Newport 220kV </t>
  </si>
  <si>
    <t xml:space="preserve">Brooklyn 220kV - Fishermans Bend 220kV </t>
  </si>
  <si>
    <t>Keilor 500/220kV A3 Transformer</t>
  </si>
  <si>
    <t>Fishermans Bend 220kV - West Melbourne 220kV 1</t>
  </si>
  <si>
    <t>Newport generating unit</t>
  </si>
  <si>
    <t>Fishermans Bend 220kV - West Melbourne 220kV 2</t>
  </si>
  <si>
    <t>Keilor 220kV - West Melbourne 220kV 1</t>
  </si>
  <si>
    <t>Keilor 220kV - West Melbourne 220kV 2</t>
  </si>
  <si>
    <t>Keilor 220kV - Thomastown 220kV 1</t>
  </si>
  <si>
    <t>South Morang 330/220kV H3 Transformer</t>
  </si>
  <si>
    <t>Keilor 220kV - Thomastown 220kV 2</t>
  </si>
  <si>
    <t>South Morang 220kV - Thomastown 220kV 1</t>
  </si>
  <si>
    <t>South Morang 220kV - Thomastown 220kV 2</t>
  </si>
  <si>
    <t>Brunswick 220kV - Thomastown 220kV 1</t>
  </si>
  <si>
    <t>Brunswick 220kV - Thomastown 220kV 2</t>
  </si>
  <si>
    <t xml:space="preserve">Ringwood 220kV - Thomastown 220kV </t>
  </si>
  <si>
    <t>Templestowe 220kV - Thomastown 220kV</t>
  </si>
  <si>
    <t>Rowville 220kV - Templestowe 220kV</t>
  </si>
  <si>
    <t>Rowville 220kV - Thomastown 220kV</t>
  </si>
  <si>
    <t>Ringwood 220kV - Rowville 220kV</t>
  </si>
  <si>
    <t>Ringwood 220kV - Thomastown 220kV</t>
  </si>
  <si>
    <t>Malvern 220kV - Rowville 220kV 1</t>
  </si>
  <si>
    <t>Malvern 220kV - Rowville 220kV 2</t>
  </si>
  <si>
    <t>Rowville 220kV - Springvale 220kV 1</t>
  </si>
  <si>
    <t>Rowville 220kV - Springvale 220kV 2</t>
  </si>
  <si>
    <t>Richmond 220kV - Rowville 220kV 1</t>
  </si>
  <si>
    <t>Thomastown 220kV - Brunswick 220kV 2</t>
  </si>
  <si>
    <t>Richmond 220kV - Rowville 220kV 2</t>
  </si>
  <si>
    <t>Heatherton 220kV - Springvale 220kV 1</t>
  </si>
  <si>
    <t>Heatherton 220kV - Springvale 220kV 2</t>
  </si>
  <si>
    <t>East Rowville 220kV - Rowville 220kV 1</t>
  </si>
  <si>
    <t>East Rowville 220kV - Rowville 220kV 2</t>
  </si>
  <si>
    <t>Cranbourne 220kV - East Rowville 220kV 1</t>
  </si>
  <si>
    <t>Cranbourne 220kV - East Rowville 220kV 2</t>
  </si>
  <si>
    <t>Cranbourne 220kV - Tyabb 220kV 1</t>
  </si>
  <si>
    <t>Cranbourne 220kV - Tyabb 220kV - John Lysaght 220kV 2</t>
  </si>
  <si>
    <t>Cranbourne 220kV - Tyabb 220kV 2</t>
  </si>
  <si>
    <t>Cranbourne 220kV - Tyabb 220kV - John Lysaght 220kV 1</t>
  </si>
  <si>
    <t>John Lysaght 220kV - Tyabb 220kV 1</t>
  </si>
  <si>
    <t>John Lysaght 220kV - Tyabb 220kV 2</t>
  </si>
  <si>
    <t>Brunswick 220kV - Richmond 220kV</t>
  </si>
  <si>
    <t>Keilor 500/220kV A2 Transformer</t>
  </si>
  <si>
    <t>500/330 kV</t>
  </si>
  <si>
    <t>South Morang 500/330kV F1 Transformer</t>
  </si>
  <si>
    <t>South Morang 500/330kV F2 Transformer</t>
  </si>
  <si>
    <t>South Morang 330/220kV H1 Transformer</t>
  </si>
  <si>
    <t>South Morang 330/220kV H2 Transformer</t>
  </si>
  <si>
    <t>Regional Victoria</t>
  </si>
  <si>
    <t>Red Cliffs 220kV - Buronga 220kV 1</t>
  </si>
  <si>
    <t>Red Cliffs 220kV - Buronga 220kV 2</t>
  </si>
  <si>
    <t>Horsham 220kV - Murra Warra 220kV 1</t>
  </si>
  <si>
    <t>Korangee 220kV - Wemen 220kV</t>
  </si>
  <si>
    <t>Kiamal 220kV - Murra Warra 220kV 1</t>
  </si>
  <si>
    <t>Carworp 220kV - Red Cliffs 220kV 1</t>
  </si>
  <si>
    <t>Kiamal 220kV - Carworp 220kV 1</t>
  </si>
  <si>
    <t>Red Cliffs 220kV - Wemen 220kV</t>
  </si>
  <si>
    <t>Kerang 220kV - Korangee 220kV</t>
  </si>
  <si>
    <t>Ballarat 220kV - Waubra 220kV</t>
  </si>
  <si>
    <t>Bulgana 220kV - Crowlands 220kV</t>
  </si>
  <si>
    <t>Ararat 220kV - Waubra 220kV</t>
  </si>
  <si>
    <t>Ararat 220kV - Crowlands 220kV</t>
  </si>
  <si>
    <t>Bulgana 220kV - Horsham 220kV</t>
  </si>
  <si>
    <t>Bendigo 220kV - Kerang 220kV</t>
  </si>
  <si>
    <t>Koorangee BESS unit</t>
  </si>
  <si>
    <t>Ballarat 220kV - Bendigo 220kV</t>
  </si>
  <si>
    <t>Bendigo 220kV - Fosterville 220kV - Shepparton 220kV</t>
  </si>
  <si>
    <t>Ballarat 220kV - Berrybank 220kV</t>
  </si>
  <si>
    <t>Berrybank 220kV - Terang 220kV</t>
  </si>
  <si>
    <t>Ballarat 220kV - Moorabool 220kV 1</t>
  </si>
  <si>
    <t>Ballarat 220kV - Moorabool 220kV 2</t>
  </si>
  <si>
    <t>Ballarat 220kV - Elaine 220kV</t>
  </si>
  <si>
    <t>Elaine 220kV - Moorabool 220kV</t>
  </si>
  <si>
    <t>Moorabool 220kV - Terang 220kV</t>
  </si>
  <si>
    <t>Bendigo 220kV - Fosterville 220kV</t>
  </si>
  <si>
    <t>Fosterville 220kV - Shepparton 220kV</t>
  </si>
  <si>
    <t>Glenrowan 220kV - Shepparton 220kV 1</t>
  </si>
  <si>
    <t>Shepparton 220kV - Pine Lodge 220 kV</t>
  </si>
  <si>
    <t>Dederang 220kV - Goorambat East 220KV</t>
  </si>
  <si>
    <t>Goorambat East 220KV - Shepparton 220kV</t>
  </si>
  <si>
    <t>Dederang 220kV - Glenrowan 220kV 1</t>
  </si>
  <si>
    <t>Dederang 220kV - Glenrowan 220kV 2</t>
  </si>
  <si>
    <t>Moorabool 500/220kV A1 Transformer</t>
  </si>
  <si>
    <t>Moorabool 500/220kV A2 Transformer</t>
  </si>
  <si>
    <t xml:space="preserve">* This is 5 minute short-term rating (N-1) available to the operator. </t>
  </si>
  <si>
    <r>
      <rPr>
        <vertAlign val="superscript"/>
        <sz val="10"/>
        <color theme="1"/>
        <rFont val="Arial Nova"/>
        <scheme val="minor"/>
      </rPr>
      <t>1</t>
    </r>
    <r>
      <rPr>
        <sz val="10"/>
        <color theme="1"/>
        <rFont val="Arial Nova"/>
        <scheme val="minor"/>
      </rPr>
      <t xml:space="preserve"> South Morang 330/220kV H2 Transformer is normally out of service under system normal conditions as it is used as a hot spare transformer. </t>
    </r>
  </si>
  <si>
    <t>Table 2 — Maximum demand snapshot: Interconnector power flow and limits</t>
  </si>
  <si>
    <t>Interconnector</t>
  </si>
  <si>
    <r>
      <t>Interconnector target (MW)</t>
    </r>
    <r>
      <rPr>
        <b/>
        <vertAlign val="superscript"/>
        <sz val="10"/>
        <color theme="0"/>
        <rFont val="Arial Nova"/>
        <scheme val="minor"/>
      </rPr>
      <t>1</t>
    </r>
  </si>
  <si>
    <r>
      <t>Import Limit (MW)</t>
    </r>
    <r>
      <rPr>
        <b/>
        <vertAlign val="superscript"/>
        <sz val="10"/>
        <color theme="0"/>
        <rFont val="Arial Nova"/>
        <scheme val="minor"/>
      </rPr>
      <t>2</t>
    </r>
  </si>
  <si>
    <r>
      <t>Export Limit (MW)</t>
    </r>
    <r>
      <rPr>
        <b/>
        <vertAlign val="superscript"/>
        <sz val="10"/>
        <color theme="0"/>
        <rFont val="Arial Nova"/>
        <scheme val="minor"/>
      </rPr>
      <t>3</t>
    </r>
  </si>
  <si>
    <t>Import constraint equation</t>
  </si>
  <si>
    <t>Import Constraint description</t>
  </si>
  <si>
    <t>Export constraint equation</t>
  </si>
  <si>
    <t>Export Constraint description</t>
  </si>
  <si>
    <t xml:space="preserve">Vic–NSW </t>
  </si>
  <si>
    <t>V&gt;&gt;NIL_MLGT_MLGT</t>
  </si>
  <si>
    <t>Out = NIL, avoid O/L Moorabool to Geelong #1 or #2 on trip of other Moorabool to Geelong line, Feedback</t>
  </si>
  <si>
    <t>V&gt;&gt;N_X3_65_66</t>
  </si>
  <si>
    <t>Out= Balranald to Buronga (X3) 220kV line, avoid O/L Murray to Upper Tumut (65) 330kV line on trip of Murray to Lower Tumut (66) 330kV line, Feedback, Note: Darlington Pt -Wagga 132kV operated CLOSED</t>
  </si>
  <si>
    <t xml:space="preserve">Vic–SA (Heywood) </t>
  </si>
  <si>
    <t>V&gt;&gt;X3_WERC_CWBUHO</t>
  </si>
  <si>
    <t>Out = Balranald to Buronga (X3) 220 kV line, avoid O/L Wemen to Red Cliffs 220 kV line section on trip of Crowlands to Bulgana to Horsham 220 kV line (this trips Bulgana WF), feedback</t>
  </si>
  <si>
    <t xml:space="preserve">Vic–SA (Murraylink) </t>
  </si>
  <si>
    <t>V^^SML_NSWRB_2</t>
  </si>
  <si>
    <t>Out = NSW Murraylink runback scheme, VIC to SA transfer limit on Murraylink to avoid voltage collapse at Red Cliffs for the loss of either the Darlington Point to Balranald (X5) or Balranald to Buronga (X3) 220kV lines</t>
  </si>
  <si>
    <t>Tas–Vic (Basslink)</t>
  </si>
  <si>
    <t>F_T++NIL_MG_R6</t>
  </si>
  <si>
    <t>Out = Nil, Raise 6 sec requirement for a Tasmania Synchronous Generation Event (both largest MW output and inertia), Basslink able to transfer FCAS</t>
  </si>
  <si>
    <t>TVBL_ROC</t>
  </si>
  <si>
    <t>Out=Nil, Rate of Change (Tas to Vic) constraint (200 MW / 5 Min) for Basslink</t>
  </si>
  <si>
    <r>
      <rPr>
        <vertAlign val="superscript"/>
        <sz val="10"/>
        <color theme="1"/>
        <rFont val="Arial Nova"/>
        <scheme val="minor"/>
      </rPr>
      <t>1</t>
    </r>
    <r>
      <rPr>
        <sz val="10"/>
        <color theme="1"/>
        <rFont val="Arial Nova"/>
        <scheme val="minor"/>
      </rPr>
      <t xml:space="preserve"> Note that actual interconnector power flows during a five-minute interval may deviate from their targets. Negative flows are in the import direction, whilst positive flows are in the export direction.</t>
    </r>
  </si>
  <si>
    <r>
      <rPr>
        <vertAlign val="superscript"/>
        <sz val="10"/>
        <color theme="1"/>
        <rFont val="Arial Nova"/>
        <scheme val="minor"/>
      </rPr>
      <t>2</t>
    </r>
    <r>
      <rPr>
        <sz val="10"/>
        <color theme="1"/>
        <rFont val="Arial Nova"/>
        <scheme val="minor"/>
      </rPr>
      <t xml:space="preserve"> The import direction reflects southward flows on VNI and Basslink, and eastward flows on Heywood and Murraylink. Imports are reported as negative numbers, so that a positive import limit represents a forced export. This limit is based on the 5-min dispatch interval (MW) calculated by NEMDE. This limit considers network topology and dynamic equipment ratings. These limits are approximate and are derived from constraint equations that represent physical limitations only at the end of each interval.</t>
    </r>
  </si>
  <si>
    <r>
      <rPr>
        <vertAlign val="superscript"/>
        <sz val="10"/>
        <color theme="1"/>
        <rFont val="Arial Nova"/>
        <scheme val="minor"/>
      </rPr>
      <t>3</t>
    </r>
    <r>
      <rPr>
        <sz val="10"/>
        <color theme="1"/>
        <rFont val="Arial Nova"/>
        <scheme val="minor"/>
      </rPr>
      <t xml:space="preserve"> The export direction reflects northward flows on VNI and Basslink, and westward flows on Heywood and Murraylink.  Exports are reported as positive numbers, so that a negative export limit represents a forced import.This limit is based on the 5-min dispatch interval (MW) calculated by NEMDE. This limit considers network topology and dynamic equipment ratings. These limits are approximate and are derived from constraint equations that represent physical limitations only at the end of each interval.</t>
    </r>
  </si>
  <si>
    <t>Table 3 — High export to NSW snapshot: DSN continuous and short-term ratings and loadings</t>
  </si>
  <si>
    <t>Continuous loading (N) (MVAr)</t>
  </si>
  <si>
    <t>Continuous loading (N) (MVA)</t>
  </si>
  <si>
    <t>Short-term loading 
(N-1) (MVAr)</t>
  </si>
  <si>
    <t>Short-term loading 
(N-1) (MVA)</t>
  </si>
  <si>
    <t>Dederang 330kV - Wodonga 330kV</t>
  </si>
  <si>
    <t>-</t>
  </si>
  <si>
    <t>Bogong 220kV - Mount Beauty 220kV</t>
  </si>
  <si>
    <t>South Morang 500/330 kV F2 Transformer</t>
  </si>
  <si>
    <t>South Morang 500/330 kV F1 Transformer</t>
  </si>
  <si>
    <t>South Morang 330/220kV H1 Transformer1</t>
  </si>
  <si>
    <t xml:space="preserve">Ringwood 220kV- Rowville 220kV </t>
  </si>
  <si>
    <t>Yallourn  generating unit 4</t>
  </si>
  <si>
    <r>
      <rPr>
        <vertAlign val="superscript"/>
        <sz val="11"/>
        <color rgb="FF424242"/>
        <rFont val="Avenir Next LT Pro"/>
        <family val="2"/>
      </rPr>
      <t>1</t>
    </r>
    <r>
      <rPr>
        <sz val="11"/>
        <color rgb="FF424242"/>
        <rFont val="Avenir Next LT Pro"/>
        <family val="2"/>
      </rPr>
      <t xml:space="preserve"> South Morang 330/220kV H2 Transformer is normally out of service under system normal conditions as it is used as a hot spare transformer. </t>
    </r>
  </si>
  <si>
    <t>Table 4 — High export to NSW snapshot: Interconnector power flow and limits</t>
  </si>
  <si>
    <r>
      <t>Interconnector target (MW)</t>
    </r>
    <r>
      <rPr>
        <b/>
        <vertAlign val="superscript"/>
        <sz val="8"/>
        <color theme="0"/>
        <rFont val="Arial"/>
        <family val="2"/>
      </rPr>
      <t>1</t>
    </r>
  </si>
  <si>
    <r>
      <t>Import Limit (MW)</t>
    </r>
    <r>
      <rPr>
        <b/>
        <vertAlign val="superscript"/>
        <sz val="8"/>
        <color theme="0"/>
        <rFont val="Arial"/>
        <family val="2"/>
      </rPr>
      <t>2</t>
    </r>
  </si>
  <si>
    <r>
      <t>Export Limit (MW)</t>
    </r>
    <r>
      <rPr>
        <b/>
        <vertAlign val="superscript"/>
        <sz val="8"/>
        <color theme="0"/>
        <rFont val="Avenir Next LT Pro"/>
        <family val="2"/>
      </rPr>
      <t>3</t>
    </r>
  </si>
  <si>
    <t>N^^V_NIL_ARWBBA</t>
  </si>
  <si>
    <t>Out = Nil, avoid voltage collapse in southern NSW for loss of Ballarat to Waubra to Ararat 220kV lines (this also trips Waubra, Ararat and Crowlands, Bulgana and Murra Warra WFs)</t>
  </si>
  <si>
    <t>V&gt;&gt;N_NIL_65_66</t>
  </si>
  <si>
    <t>Out = Nil, avoid Murray to Upper Tumut(65) O/L on Murray to Lower Tumut(66) trip; Feedback</t>
  </si>
  <si>
    <t>SV_550_TEST</t>
  </si>
  <si>
    <t>Out = Nil, SA to Vic on Heywood limit of 550 MW, limit for testing of Heywood interconnection upgrade</t>
  </si>
  <si>
    <t>V::N_NIL_V1</t>
  </si>
  <si>
    <t>Out = NIL, prevent transient instability for fault and trip of a HWTS-SMTS 500 kV line, VIC accelerates. Yallourn W G1 on 220kV.</t>
  </si>
  <si>
    <t>SVML_ROC_80</t>
  </si>
  <si>
    <t>Out=Nil, Rate of Change (SA to VIC) constraint (80 MW / 5 Min) for Murraylink</t>
  </si>
  <si>
    <r>
      <rPr>
        <vertAlign val="superscript"/>
        <sz val="8"/>
        <color theme="1"/>
        <rFont val="Arial Nova"/>
        <family val="2"/>
        <scheme val="minor"/>
      </rPr>
      <t>1</t>
    </r>
    <r>
      <rPr>
        <sz val="8"/>
        <color theme="1"/>
        <rFont val="Arial Nova"/>
        <family val="2"/>
        <scheme val="minor"/>
      </rPr>
      <t xml:space="preserve"> Note that actual interconnector power flows during a five-minute interval may deviate from their targets. Negative flows are in the import direction, whilst positive flows are in the export direction.</t>
    </r>
  </si>
  <si>
    <r>
      <rPr>
        <vertAlign val="superscript"/>
        <sz val="8"/>
        <color theme="1"/>
        <rFont val="Arial Nova"/>
        <family val="2"/>
        <scheme val="minor"/>
      </rPr>
      <t>2</t>
    </r>
    <r>
      <rPr>
        <sz val="8"/>
        <color theme="1"/>
        <rFont val="Arial Nova"/>
        <family val="2"/>
        <scheme val="minor"/>
      </rPr>
      <t xml:space="preserve"> The import direction reflects southward flows on VNI and Basslink, and eastward flows on Heywood and Murraylink. Imports are reported as negative numbers, so that a positive import limit represents a forced export. This limit is based on the 5-min dispatch interval (MW) calculated by NEMDE. This limit considers network topology and dynamic equipment ratings. These limits are approximate and are derived from constraint equations that represent physical limitations only at the end of each interval.</t>
    </r>
  </si>
  <si>
    <r>
      <rPr>
        <vertAlign val="superscript"/>
        <sz val="8"/>
        <color theme="1"/>
        <rFont val="Arial Nova"/>
        <family val="2"/>
        <scheme val="minor"/>
      </rPr>
      <t>3</t>
    </r>
    <r>
      <rPr>
        <sz val="8"/>
        <color theme="1"/>
        <rFont val="Arial Nova"/>
        <family val="2"/>
        <scheme val="minor"/>
      </rPr>
      <t xml:space="preserve"> The export direction reflects northward flows on VNI and Basslink, and westward flows on Heywood and Murraylink.  Exports are reported as positive numbers, so that a negative export limit represents a forced import.This limit is based on the 5-min dispatch interval (MW) calculated by NEMDE. This limit considers network topology and dynamic equipment ratings. These limits are approximate and are derived from constraint equations that represent physical limitations only at the end of each interval.</t>
    </r>
  </si>
  <si>
    <t>Tarrone 500kV - Mortlake 500 kV</t>
  </si>
  <si>
    <t>red cliff to Buronga Line 2 off</t>
  </si>
  <si>
    <t xml:space="preserve">Red Cliffs 220kV-Kiamal 220 kV  </t>
  </si>
  <si>
    <t>Ararat 220 kV-Crowlands  220 KV</t>
  </si>
  <si>
    <t>Bendigo 220kV-Ballarat 220kV</t>
  </si>
  <si>
    <t>Murra Wurra 220 Kv-Kiamal 220 kV</t>
  </si>
  <si>
    <t>Berrybank 220kV-Ballarat 220kV</t>
  </si>
  <si>
    <t>Mortlake 500 KV-Cressy 500 KV</t>
  </si>
  <si>
    <t>V&gt;&gt;NIL_MLGT_MLGT_R2</t>
  </si>
  <si>
    <t>V^^N_CNYS_1</t>
  </si>
  <si>
    <t>Out = Canberra to Yass (9), avoid voltage collapse around Murray for loss of all APD potlines</t>
  </si>
  <si>
    <t>V&gt;&gt;NIL_SMTX_SMTX_R2</t>
  </si>
  <si>
    <t>Out= Nil, avoid O/L the remaining South Morang 500/330kV F transformer on trip of one South Morang 500/330kV F transformer, radial mode, Yallourn W1 on 220kV mode, Feedback</t>
  </si>
  <si>
    <t>V&gt;&gt;NIL_BABE_HOMRKM</t>
  </si>
  <si>
    <t>Out= Nil, avoid O/L Ballarat to Bendigo 220kV line on trip of Horsham to Murra Warra to Kiamal 220kV line (this trips Murra Warra WF), Feedback</t>
  </si>
  <si>
    <t>SVML_ZERO</t>
  </si>
  <si>
    <t>SA to Vic on ML upper transfer limit of 0 MW</t>
  </si>
  <si>
    <t>Vic to SA on ML upper transfer limit of 0 MW</t>
  </si>
  <si>
    <t>VTBL_ROC</t>
  </si>
  <si>
    <t>Out=Nil, Rate of Change (Vic to Tas) constraint (200 MW / 5 Min) for Basslink</t>
  </si>
  <si>
    <t>F_MAIN++NIL_MG_R6</t>
  </si>
  <si>
    <t>Out = Nil, Raise 6 sec requirement for a Mainland Generation Event, Basslink able transfer FCAS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</si>
</sst>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Arial Nova"/>
      <family val="2"/>
      <scheme val="minor"/>
    </font>
    <font>
      <sz val="18"/>
      <color rgb="FFF47321"/>
      <name val="Arial"/>
      <family val="2"/>
    </font>
    <font>
      <u/>
      <sz val="11"/>
      <color theme="10"/>
      <name val="Arial Nova"/>
      <family val="2"/>
      <scheme val="minor"/>
    </font>
    <font>
      <sz val="8"/>
      <color theme="1"/>
      <name val="Arial"/>
      <family val="2"/>
    </font>
    <font>
      <sz val="10"/>
      <color theme="1"/>
      <name val="Arial"/>
      <family val="2"/>
    </font>
    <font>
      <sz val="10"/>
      <color theme="1"/>
      <name val="Arial Nova"/>
      <family val="2"/>
    </font>
    <font>
      <sz val="18"/>
      <color theme="3"/>
      <name val="Arial"/>
      <family val="2"/>
    </font>
    <font>
      <sz val="10"/>
      <color theme="1"/>
      <name val="Arial Nova"/>
      <family val="2"/>
      <scheme val="minor"/>
    </font>
    <font>
      <sz val="10"/>
      <name val="Arial Nova"/>
      <family val="2"/>
      <scheme val="minor"/>
    </font>
    <font>
      <u/>
      <sz val="10"/>
      <color theme="4"/>
      <name val="Arial Nova"/>
      <family val="2"/>
      <scheme val="minor"/>
    </font>
    <font>
      <sz val="10"/>
      <color rgb="FF424242"/>
      <name val="Arial Nova"/>
      <family val="2"/>
    </font>
    <font>
      <vertAlign val="superscript"/>
      <sz val="10"/>
      <color rgb="FF424242"/>
      <name val="Arial Nova"/>
      <family val="2"/>
    </font>
    <font>
      <i/>
      <sz val="10"/>
      <color rgb="FF424242"/>
      <name val="Arial Nova"/>
      <family val="2"/>
    </font>
    <font>
      <sz val="11"/>
      <color rgb="FF006100"/>
      <name val="Arial Nova"/>
      <family val="2"/>
      <scheme val="minor"/>
    </font>
    <font>
      <sz val="8"/>
      <color rgb="FF424242"/>
      <name val="Arial Nova"/>
      <family val="2"/>
    </font>
    <font>
      <sz val="8"/>
      <color rgb="FF000000"/>
      <name val="Arial Nova"/>
      <family val="2"/>
    </font>
    <font>
      <b/>
      <sz val="8"/>
      <color rgb="FF000000"/>
      <name val="Arial Nova"/>
      <family val="2"/>
    </font>
    <font>
      <sz val="8"/>
      <color theme="1"/>
      <name val="Arial Nova"/>
      <family val="2"/>
    </font>
    <font>
      <b/>
      <sz val="10"/>
      <color theme="1"/>
      <name val="Arial Nova"/>
      <scheme val="minor"/>
    </font>
    <font>
      <sz val="10"/>
      <color theme="1"/>
      <name val="Arial Nova"/>
      <scheme val="minor"/>
    </font>
    <font>
      <sz val="10"/>
      <color rgb="FFFF0000"/>
      <name val="Arial Nova"/>
      <scheme val="minor"/>
    </font>
    <font>
      <b/>
      <sz val="10"/>
      <color theme="0"/>
      <name val="Arial Nova"/>
      <scheme val="minor"/>
    </font>
    <font>
      <b/>
      <sz val="10"/>
      <color rgb="FF000000"/>
      <name val="Arial Nova"/>
      <scheme val="minor"/>
    </font>
    <font>
      <b/>
      <sz val="10"/>
      <color rgb="FFFFFFFF"/>
      <name val="Arial Nova"/>
      <scheme val="minor"/>
    </font>
    <font>
      <sz val="10"/>
      <name val="Arial Nova"/>
      <scheme val="minor"/>
    </font>
    <font>
      <sz val="10"/>
      <color rgb="FF000000"/>
      <name val="Arial Nova"/>
      <scheme val="minor"/>
    </font>
    <font>
      <vertAlign val="superscript"/>
      <sz val="10"/>
      <color theme="1"/>
      <name val="Arial Nova"/>
      <scheme val="minor"/>
    </font>
    <font>
      <b/>
      <vertAlign val="superscript"/>
      <sz val="10"/>
      <color theme="0"/>
      <name val="Arial Nova"/>
      <scheme val="minor"/>
    </font>
    <font>
      <sz val="10"/>
      <color rgb="FFFFFFFF"/>
      <name val="Arial Nova"/>
      <scheme val="minor"/>
    </font>
    <font>
      <sz val="11"/>
      <color rgb="FFFF0000"/>
      <name val="Arial Nova"/>
      <family val="2"/>
      <scheme val="minor"/>
    </font>
    <font>
      <b/>
      <sz val="10"/>
      <color theme="1"/>
      <name val="Arial Rounded MT Bold"/>
      <family val="2"/>
    </font>
    <font>
      <b/>
      <sz val="8"/>
      <color theme="0"/>
      <name val="Avenir Next LT Pro"/>
      <family val="2"/>
    </font>
    <font>
      <b/>
      <sz val="8"/>
      <color rgb="FF000000"/>
      <name val="Arial"/>
      <family val="2"/>
    </font>
    <font>
      <b/>
      <sz val="8"/>
      <color rgb="FFFFFFFF"/>
      <name val="Avenir Next LT Pro"/>
      <family val="2"/>
    </font>
    <font>
      <sz val="9"/>
      <name val="Arial Nova"/>
      <family val="2"/>
      <scheme val="minor"/>
    </font>
    <font>
      <sz val="11"/>
      <name val="Arial Nova"/>
      <family val="2"/>
      <scheme val="minor"/>
    </font>
    <font>
      <sz val="11"/>
      <name val="Arial Nova"/>
      <family val="2"/>
    </font>
    <font>
      <sz val="11"/>
      <color rgb="FF000000"/>
      <name val="Aptos Narrow"/>
      <family val="2"/>
    </font>
    <font>
      <sz val="11"/>
      <color theme="1"/>
      <name val="Avenir Next LT Pro"/>
      <family val="2"/>
    </font>
    <font>
      <sz val="11"/>
      <color rgb="FF424242"/>
      <name val="Avenir Next LT Pro"/>
      <family val="2"/>
    </font>
    <font>
      <vertAlign val="superscript"/>
      <sz val="11"/>
      <color rgb="FF424242"/>
      <name val="Avenir Next LT Pro"/>
      <family val="2"/>
    </font>
    <font>
      <b/>
      <sz val="10"/>
      <color theme="1"/>
      <name val="Avenir Next LT Pro"/>
      <family val="2"/>
    </font>
    <font>
      <b/>
      <vertAlign val="superscript"/>
      <sz val="8"/>
      <color theme="0"/>
      <name val="Arial"/>
      <family val="2"/>
    </font>
    <font>
      <b/>
      <vertAlign val="superscript"/>
      <sz val="8"/>
      <color theme="0"/>
      <name val="Avenir Next LT Pro"/>
      <family val="2"/>
    </font>
    <font>
      <sz val="8"/>
      <color rgb="FFFFFFFF"/>
      <name val="Avenir Next LT Pro"/>
      <family val="2"/>
    </font>
    <font>
      <sz val="8"/>
      <name val="Arial Nova"/>
      <family val="2"/>
      <scheme val="minor"/>
    </font>
    <font>
      <sz val="8"/>
      <color theme="1"/>
      <name val="Arial Nova"/>
      <family val="2"/>
      <scheme val="minor"/>
    </font>
    <font>
      <vertAlign val="superscript"/>
      <sz val="8"/>
      <color theme="1"/>
      <name val="Arial Nova"/>
      <family val="2"/>
      <scheme val="minor"/>
    </font>
    <font>
      <sz val="11"/>
      <color rgb="FF000000"/>
      <name val="Arial"/>
      <family val="2"/>
    </font>
    <font>
      <b/>
      <sz val="14"/>
      <color theme="1"/>
      <name val="Arial"/>
      <family val="2"/>
    </font>
  </fonts>
  <fills count="6">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rgb="FFC6EFCE"/>
      </patternFill>
    </fill>
    <fill>
      <patternFill patternType="solid">
        <fgColor theme="0" tint="-4.9989318521683403E-2"/>
        <bgColor indexed="64"/>
      </patternFill>
    </fill>
  </fills>
  <borders count="39">
    <border>
      <left/>
      <right/>
      <top/>
      <bottom/>
      <diagonal/>
    </border>
    <border>
      <left/>
      <right style="thick">
        <color rgb="FFFFFFFF"/>
      </right>
      <top style="thick">
        <color rgb="FFFFFFFF"/>
      </top>
      <bottom style="thick">
        <color rgb="FFFFFFFF"/>
      </bottom>
      <diagonal/>
    </border>
    <border>
      <left style="dotted">
        <color theme="0" tint="-0.24994659260841701"/>
      </left>
      <right style="dotted">
        <color theme="0" tint="-0.24994659260841701"/>
      </right>
      <top/>
      <bottom style="thin">
        <color theme="0" tint="-0.24994659260841701"/>
      </bottom>
      <diagonal/>
    </border>
    <border>
      <left style="dotted">
        <color theme="0" tint="-0.24994659260841701"/>
      </left>
      <right style="medium">
        <color indexed="64"/>
      </right>
      <top/>
      <bottom style="thin">
        <color theme="0" tint="-0.24994659260841701"/>
      </bottom>
      <diagonal/>
    </border>
    <border>
      <left style="dotted">
        <color theme="0" tint="-0.24994659260841701"/>
      </left>
      <right style="dotted">
        <color theme="0" tint="-0.24994659260841701"/>
      </right>
      <top/>
      <bottom style="medium">
        <color indexed="64"/>
      </bottom>
      <diagonal/>
    </border>
    <border>
      <left/>
      <right style="thick">
        <color rgb="FFFFFFFF"/>
      </right>
      <top style="medium">
        <color indexed="64"/>
      </top>
      <bottom style="thick">
        <color rgb="FFFFFFFF"/>
      </bottom>
      <diagonal/>
    </border>
    <border>
      <left/>
      <right style="medium">
        <color indexed="64"/>
      </right>
      <top style="medium">
        <color indexed="64"/>
      </top>
      <bottom style="thick">
        <color rgb="FFFFFFFF"/>
      </bottom>
      <diagonal/>
    </border>
    <border>
      <left/>
      <right style="dotted">
        <color theme="0" tint="-0.24994659260841701"/>
      </right>
      <top style="thin">
        <color theme="0" tint="-0.24994659260841701"/>
      </top>
      <bottom/>
      <diagonal/>
    </border>
    <border>
      <left/>
      <right style="dotted">
        <color theme="0" tint="-0.24994659260841701"/>
      </right>
      <top/>
      <bottom/>
      <diagonal/>
    </border>
    <border>
      <left/>
      <right style="dotted">
        <color theme="0" tint="-0.24994659260841701"/>
      </right>
      <top/>
      <bottom style="thin">
        <color theme="0" tint="-0.24994659260841701"/>
      </bottom>
      <diagonal/>
    </border>
    <border>
      <left/>
      <right style="dotted">
        <color theme="0" tint="-0.24994659260841701"/>
      </right>
      <top/>
      <bottom style="medium">
        <color indexed="64"/>
      </bottom>
      <diagonal/>
    </border>
    <border>
      <left style="dotted">
        <color theme="0" tint="-0.24994659260841701"/>
      </left>
      <right style="medium">
        <color indexed="64"/>
      </right>
      <top/>
      <bottom style="medium">
        <color indexed="64"/>
      </bottom>
      <diagonal/>
    </border>
    <border>
      <left style="medium">
        <color indexed="64"/>
      </left>
      <right style="thick">
        <color rgb="FFFFFFFF"/>
      </right>
      <top style="medium">
        <color indexed="64"/>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style="medium">
        <color indexed="64"/>
      </left>
      <right style="thin">
        <color theme="0"/>
      </right>
      <top style="thin">
        <color theme="0"/>
      </top>
      <bottom/>
      <diagonal/>
    </border>
    <border>
      <left style="thin">
        <color theme="0"/>
      </left>
      <right style="dotted">
        <color theme="0" tint="-0.24994659260841701"/>
      </right>
      <top/>
      <bottom/>
      <diagonal/>
    </border>
    <border>
      <left style="thin">
        <color theme="0"/>
      </left>
      <right style="dotted">
        <color theme="0" tint="-0.24994659260841701"/>
      </right>
      <top style="thin">
        <color theme="0" tint="-0.24994659260841701"/>
      </top>
      <bottom/>
      <diagonal/>
    </border>
    <border>
      <left style="thin">
        <color theme="0"/>
      </left>
      <right style="dotted">
        <color theme="0" tint="-0.24994659260841701"/>
      </right>
      <top/>
      <bottom style="thin">
        <color theme="0" tint="-0.24994659260841701"/>
      </bottom>
      <diagonal/>
    </border>
    <border>
      <left style="thin">
        <color theme="0"/>
      </left>
      <right style="dotted">
        <color theme="0" tint="-0.24994659260841701"/>
      </right>
      <top style="thick">
        <color rgb="FFFFFFFF"/>
      </top>
      <bottom/>
      <diagonal/>
    </border>
    <border>
      <left style="medium">
        <color auto="1"/>
      </left>
      <right style="thin">
        <color theme="0"/>
      </right>
      <top/>
      <bottom style="medium">
        <color auto="1"/>
      </bottom>
      <diagonal/>
    </border>
    <border>
      <left style="thin">
        <color theme="0"/>
      </left>
      <right style="dotted">
        <color theme="0" tint="-0.24994659260841701"/>
      </right>
      <top/>
      <bottom style="medium">
        <color indexed="64"/>
      </bottom>
      <diagonal/>
    </border>
    <border>
      <left style="medium">
        <color indexed="64"/>
      </left>
      <right style="thick">
        <color rgb="FFFFFFFF"/>
      </right>
      <top style="medium">
        <color indexed="64"/>
      </top>
      <bottom style="thick">
        <color rgb="FFFFFFFF"/>
      </bottom>
      <diagonal/>
    </border>
    <border>
      <left style="thick">
        <color rgb="FFFFFFFF"/>
      </left>
      <right style="thick">
        <color rgb="FFFFFFFF"/>
      </right>
      <top style="medium">
        <color indexed="64"/>
      </top>
      <bottom style="thick">
        <color rgb="FFFFFFFF"/>
      </bottom>
      <diagonal/>
    </border>
    <border>
      <left style="thick">
        <color rgb="FFFFFFFF"/>
      </left>
      <right style="medium">
        <color indexed="64"/>
      </right>
      <top style="medium">
        <color indexed="64"/>
      </top>
      <bottom/>
      <diagonal/>
    </border>
    <border>
      <left style="thick">
        <color rgb="FFFFFFFF"/>
      </left>
      <right style="thick">
        <color rgb="FFFFFFFF"/>
      </right>
      <top style="medium">
        <color indexed="64"/>
      </top>
      <bottom/>
      <diagonal/>
    </border>
    <border>
      <left style="thick">
        <color rgb="FFFFFFFF"/>
      </left>
      <right style="medium">
        <color indexed="64"/>
      </right>
      <top style="medium">
        <color indexed="64"/>
      </top>
      <bottom style="thick">
        <color rgb="FFFFFFFF"/>
      </bottom>
      <diagonal/>
    </border>
    <border>
      <left style="medium">
        <color indexed="64"/>
      </left>
      <right style="thick">
        <color rgb="FFFFFFFF"/>
      </right>
      <top style="thick">
        <color rgb="FFFFFFFF"/>
      </top>
      <bottom/>
      <diagonal/>
    </border>
    <border>
      <left style="medium">
        <color indexed="64"/>
      </left>
      <right style="thick">
        <color rgb="FFFFFFFF"/>
      </right>
      <top/>
      <bottom/>
      <diagonal/>
    </border>
    <border>
      <left style="medium">
        <color indexed="64"/>
      </left>
      <right style="thick">
        <color rgb="FFFFFFFF"/>
      </right>
      <top/>
      <bottom style="medium">
        <color indexed="64"/>
      </bottom>
      <diagonal/>
    </border>
    <border>
      <left style="thick">
        <color rgb="FFFFFFFF"/>
      </left>
      <right style="dotted">
        <color theme="0" tint="-0.24994659260841701"/>
      </right>
      <top style="thin">
        <color theme="0" tint="-0.24994659260841701"/>
      </top>
      <bottom/>
      <diagonal/>
    </border>
    <border>
      <left style="thick">
        <color rgb="FFFFFFFF"/>
      </left>
      <right style="dotted">
        <color theme="0" tint="-0.24994659260841701"/>
      </right>
      <top/>
      <bottom/>
      <diagonal/>
    </border>
    <border>
      <left style="thick">
        <color rgb="FFFFFFFF"/>
      </left>
      <right style="dotted">
        <color theme="0" tint="-0.24994659260841701"/>
      </right>
      <top/>
      <bottom style="thin">
        <color theme="0" tint="-0.24994659260841701"/>
      </bottom>
      <diagonal/>
    </border>
    <border>
      <left style="dotted">
        <color rgb="FFBFBFBF"/>
      </left>
      <right style="medium">
        <color indexed="64"/>
      </right>
      <top/>
      <bottom style="thin">
        <color rgb="FFBFBFBF"/>
      </bottom>
      <diagonal/>
    </border>
    <border>
      <left style="medium">
        <color indexed="64"/>
      </left>
      <right style="thick">
        <color rgb="FFFFFFFF"/>
      </right>
      <top/>
      <bottom style="thick">
        <color rgb="FFFFFFFF"/>
      </bottom>
      <diagonal/>
    </border>
    <border>
      <left style="thick">
        <color rgb="FFFFFFFF"/>
      </left>
      <right style="dotted">
        <color theme="0" tint="-0.24994659260841701"/>
      </right>
      <top/>
      <bottom style="medium">
        <color indexed="64"/>
      </bottom>
      <diagonal/>
    </border>
    <border>
      <left style="dotted">
        <color theme="0" tint="-0.24994659260841701"/>
      </left>
      <right/>
      <top/>
      <bottom style="medium">
        <color indexed="64"/>
      </bottom>
      <diagonal/>
    </border>
    <border>
      <left style="dotted">
        <color rgb="FFBFBFBF"/>
      </left>
      <right style="medium">
        <color indexed="64"/>
      </right>
      <top/>
      <bottom style="medium">
        <color indexed="64"/>
      </bottom>
      <diagonal/>
    </border>
    <border>
      <left/>
      <right/>
      <top/>
      <bottom style="thick">
        <color rgb="FF78BE20"/>
      </bottom>
      <diagonal/>
    </border>
  </borders>
  <cellStyleXfs count="3">
    <xf numFmtId="0" fontId="0" fillId="0" borderId="0"/>
    <xf numFmtId="0" fontId="2" fillId="0" borderId="0" applyNumberFormat="0" applyFill="0" applyBorder="0" applyAlignment="0" applyProtection="0"/>
    <xf numFmtId="0" fontId="13" fillId="4" borderId="0" applyNumberFormat="0" applyBorder="0" applyAlignment="0" applyProtection="0"/>
  </cellStyleXfs>
  <cellXfs count="120">
    <xf numFmtId="0" fontId="0" fillId="0" borderId="0" xfId="0"/>
    <xf numFmtId="0" fontId="1" fillId="0" borderId="0" xfId="0" applyFont="1" applyAlignment="1">
      <alignment vertical="center" wrapText="1"/>
    </xf>
    <xf numFmtId="0" fontId="0" fillId="0" borderId="0" xfId="0" applyAlignment="1">
      <alignment wrapText="1"/>
    </xf>
    <xf numFmtId="0" fontId="4" fillId="0" borderId="0" xfId="0" applyFont="1" applyAlignment="1">
      <alignment wrapText="1"/>
    </xf>
    <xf numFmtId="0" fontId="3" fillId="0" borderId="0" xfId="0" applyFont="1" applyAlignment="1">
      <alignment wrapText="1"/>
    </xf>
    <xf numFmtId="0" fontId="2" fillId="0" borderId="0" xfId="1" applyAlignment="1">
      <alignment wrapText="1"/>
    </xf>
    <xf numFmtId="0" fontId="5" fillId="0" borderId="0" xfId="0" applyFont="1" applyAlignment="1">
      <alignment wrapText="1"/>
    </xf>
    <xf numFmtId="0" fontId="6" fillId="0" borderId="0" xfId="0" applyFont="1" applyAlignment="1">
      <alignment vertical="center" wrapText="1"/>
    </xf>
    <xf numFmtId="0" fontId="7" fillId="0" borderId="0" xfId="0" applyFont="1" applyAlignment="1">
      <alignment wrapText="1"/>
    </xf>
    <xf numFmtId="0" fontId="10" fillId="0" borderId="0" xfId="0" applyFont="1" applyAlignment="1">
      <alignment wrapText="1"/>
    </xf>
    <xf numFmtId="0" fontId="17" fillId="0" borderId="0" xfId="0" applyFont="1" applyAlignment="1">
      <alignment wrapText="1"/>
    </xf>
    <xf numFmtId="0" fontId="18" fillId="0" borderId="0" xfId="0" applyFont="1"/>
    <xf numFmtId="0" fontId="18" fillId="0" borderId="0" xfId="0" applyFont="1" applyAlignment="1">
      <alignment horizontal="left"/>
    </xf>
    <xf numFmtId="0" fontId="19" fillId="0" borderId="0" xfId="0" applyFont="1"/>
    <xf numFmtId="0" fontId="19" fillId="0" borderId="0" xfId="0" applyFont="1" applyAlignment="1">
      <alignment horizontal="center"/>
    </xf>
    <xf numFmtId="0" fontId="20" fillId="0" borderId="0" xfId="0" applyFont="1" applyAlignment="1">
      <alignment horizontal="center"/>
    </xf>
    <xf numFmtId="0" fontId="21" fillId="2" borderId="12"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2" fillId="0" borderId="1" xfId="0" applyFont="1" applyBorder="1" applyAlignment="1">
      <alignment horizontal="center" vertical="center" wrapText="1"/>
    </xf>
    <xf numFmtId="3" fontId="19" fillId="0" borderId="0" xfId="0" applyNumberFormat="1" applyFont="1"/>
    <xf numFmtId="4" fontId="19" fillId="0" borderId="0" xfId="0" applyNumberFormat="1" applyFont="1"/>
    <xf numFmtId="0" fontId="25" fillId="0" borderId="0" xfId="0" applyFont="1"/>
    <xf numFmtId="3" fontId="19" fillId="0" borderId="0" xfId="0" applyNumberFormat="1" applyFont="1" applyAlignment="1">
      <alignment wrapText="1"/>
    </xf>
    <xf numFmtId="0" fontId="25" fillId="0" borderId="0" xfId="0" applyFont="1" applyAlignment="1">
      <alignment wrapText="1"/>
    </xf>
    <xf numFmtId="0" fontId="19" fillId="0" borderId="0" xfId="0" applyFont="1" applyAlignment="1">
      <alignment horizontal="left" vertical="center"/>
    </xf>
    <xf numFmtId="0" fontId="19" fillId="0" borderId="0" xfId="0" applyFont="1" applyAlignment="1">
      <alignment horizontal="left"/>
    </xf>
    <xf numFmtId="1" fontId="24" fillId="0" borderId="2"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19" fillId="0" borderId="0" xfId="0" applyFont="1" applyAlignment="1">
      <alignment wrapText="1"/>
    </xf>
    <xf numFmtId="0" fontId="21" fillId="2" borderId="22" xfId="0" applyFont="1" applyFill="1" applyBorder="1" applyAlignment="1">
      <alignment horizontal="center" vertical="center" wrapText="1"/>
    </xf>
    <xf numFmtId="0" fontId="21" fillId="2" borderId="23" xfId="0" applyFont="1" applyFill="1" applyBorder="1" applyAlignment="1">
      <alignment horizontal="center" vertical="center" wrapText="1"/>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wrapText="1"/>
    </xf>
    <xf numFmtId="0" fontId="21" fillId="2" borderId="26" xfId="0" applyFont="1" applyFill="1" applyBorder="1" applyAlignment="1">
      <alignment horizontal="center" vertical="center"/>
    </xf>
    <xf numFmtId="0" fontId="28" fillId="3" borderId="27" xfId="0" applyFont="1" applyFill="1" applyBorder="1" applyAlignment="1">
      <alignment vertical="center" wrapText="1"/>
    </xf>
    <xf numFmtId="0" fontId="24" fillId="0" borderId="3" xfId="0" applyFont="1" applyBorder="1" applyAlignment="1">
      <alignment horizontal="center" vertical="top" wrapText="1"/>
    </xf>
    <xf numFmtId="0" fontId="28" fillId="3" borderId="28" xfId="0" applyFont="1" applyFill="1" applyBorder="1" applyAlignment="1">
      <alignment vertical="center" wrapText="1"/>
    </xf>
    <xf numFmtId="0" fontId="24" fillId="0" borderId="3" xfId="0" applyFont="1" applyBorder="1" applyAlignment="1">
      <alignment horizontal="center" vertical="center" wrapText="1"/>
    </xf>
    <xf numFmtId="0" fontId="28" fillId="3" borderId="29" xfId="0" applyFont="1" applyFill="1" applyBorder="1" applyAlignment="1">
      <alignment vertical="center" wrapText="1"/>
    </xf>
    <xf numFmtId="1" fontId="24" fillId="0" borderId="4" xfId="0" applyNumberFormat="1" applyFont="1" applyBorder="1" applyAlignment="1">
      <alignment horizontal="center" vertical="center" wrapText="1"/>
    </xf>
    <xf numFmtId="0" fontId="24" fillId="0" borderId="4" xfId="0" applyFont="1" applyBorder="1" applyAlignment="1">
      <alignment horizontal="center" vertical="center" wrapText="1"/>
    </xf>
    <xf numFmtId="0" fontId="24" fillId="0" borderId="11" xfId="0" applyFont="1" applyBorder="1" applyAlignment="1">
      <alignment horizontal="center" vertical="center" wrapText="1"/>
    </xf>
    <xf numFmtId="0" fontId="30" fillId="0" borderId="0" xfId="0" applyFont="1" applyAlignment="1">
      <alignment horizontal="left"/>
    </xf>
    <xf numFmtId="0" fontId="0" fillId="0" borderId="0" xfId="0" applyAlignment="1">
      <alignment horizontal="center"/>
    </xf>
    <xf numFmtId="0" fontId="29" fillId="0" borderId="0" xfId="0" applyFont="1"/>
    <xf numFmtId="0" fontId="31" fillId="2" borderId="22"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2" fillId="0" borderId="0" xfId="0" applyFont="1" applyAlignment="1">
      <alignment horizontal="center" vertical="center" wrapText="1"/>
    </xf>
    <xf numFmtId="0" fontId="32" fillId="0" borderId="1" xfId="0" applyFont="1" applyBorder="1" applyAlignment="1">
      <alignment horizontal="center" vertical="center" wrapText="1"/>
    </xf>
    <xf numFmtId="0" fontId="35" fillId="0" borderId="2" xfId="2" applyFont="1" applyFill="1" applyBorder="1" applyAlignment="1">
      <alignment horizontal="center" vertical="center" wrapText="1"/>
    </xf>
    <xf numFmtId="1" fontId="35" fillId="0" borderId="2" xfId="2" applyNumberFormat="1" applyFont="1" applyFill="1" applyBorder="1" applyAlignment="1">
      <alignment horizontal="center" vertical="center" wrapText="1"/>
    </xf>
    <xf numFmtId="9" fontId="35" fillId="0" borderId="2" xfId="2" applyNumberFormat="1" applyFont="1" applyFill="1" applyBorder="1" applyAlignment="1">
      <alignment horizontal="center" vertical="center" wrapText="1"/>
    </xf>
    <xf numFmtId="0" fontId="35" fillId="0" borderId="3" xfId="2" applyFont="1" applyFill="1" applyBorder="1" applyAlignment="1">
      <alignment horizontal="center" vertical="center" wrapText="1"/>
    </xf>
    <xf numFmtId="0" fontId="34" fillId="0" borderId="0" xfId="0" applyFont="1" applyAlignment="1">
      <alignment horizontal="center" vertical="center"/>
    </xf>
    <xf numFmtId="4" fontId="0" fillId="0" borderId="0" xfId="0" applyNumberFormat="1"/>
    <xf numFmtId="0" fontId="33" fillId="3" borderId="28" xfId="0" applyFont="1" applyFill="1" applyBorder="1" applyAlignment="1">
      <alignment horizontal="center" vertical="center" textRotation="90" wrapText="1"/>
    </xf>
    <xf numFmtId="0" fontId="36" fillId="0" borderId="33" xfId="0" applyFont="1" applyBorder="1" applyAlignment="1">
      <alignment horizontal="center" vertical="center" wrapText="1"/>
    </xf>
    <xf numFmtId="0" fontId="34" fillId="0" borderId="0" xfId="0" applyFont="1" applyAlignment="1">
      <alignment horizontal="center" vertical="center" wrapText="1"/>
    </xf>
    <xf numFmtId="0" fontId="37" fillId="0" borderId="0" xfId="0" applyFont="1"/>
    <xf numFmtId="1" fontId="35" fillId="0" borderId="4" xfId="2" applyNumberFormat="1" applyFont="1" applyFill="1" applyBorder="1" applyAlignment="1">
      <alignment horizontal="center" vertical="center" wrapText="1"/>
    </xf>
    <xf numFmtId="0" fontId="35" fillId="0" borderId="4" xfId="2" applyFont="1" applyFill="1" applyBorder="1" applyAlignment="1">
      <alignment horizontal="center" vertical="center" wrapText="1"/>
    </xf>
    <xf numFmtId="9" fontId="35" fillId="0" borderId="4" xfId="2" applyNumberFormat="1" applyFont="1" applyFill="1" applyBorder="1" applyAlignment="1">
      <alignment horizontal="center" vertical="center" wrapText="1"/>
    </xf>
    <xf numFmtId="9" fontId="35" fillId="0" borderId="36" xfId="2" applyNumberFormat="1" applyFont="1" applyFill="1" applyBorder="1" applyAlignment="1">
      <alignment horizontal="center" vertical="center" wrapText="1"/>
    </xf>
    <xf numFmtId="0" fontId="36" fillId="0" borderId="37" xfId="0" applyFont="1" applyBorder="1" applyAlignment="1">
      <alignment horizontal="center" vertical="center" wrapText="1"/>
    </xf>
    <xf numFmtId="0" fontId="38" fillId="0" borderId="0" xfId="0" applyFont="1" applyAlignment="1">
      <alignment horizontal="left" vertical="center"/>
    </xf>
    <xf numFmtId="0" fontId="0" fillId="0" borderId="0" xfId="0" applyAlignment="1">
      <alignment horizontal="left" vertical="center" wrapText="1"/>
    </xf>
    <xf numFmtId="3" fontId="0" fillId="0" borderId="0" xfId="0" applyNumberFormat="1"/>
    <xf numFmtId="0" fontId="0" fillId="0" borderId="0" xfId="0" applyAlignment="1">
      <alignment horizontal="left"/>
    </xf>
    <xf numFmtId="0" fontId="41" fillId="0" borderId="0" xfId="0" applyFont="1"/>
    <xf numFmtId="0" fontId="31" fillId="2" borderId="23" xfId="0" applyFont="1" applyFill="1" applyBorder="1" applyAlignment="1">
      <alignment horizontal="center" vertical="center" wrapText="1"/>
    </xf>
    <xf numFmtId="0" fontId="31" fillId="2" borderId="24" xfId="0" applyFont="1" applyFill="1" applyBorder="1" applyAlignment="1">
      <alignment horizontal="center" vertical="center"/>
    </xf>
    <xf numFmtId="0" fontId="31" fillId="2" borderId="25" xfId="0" applyFont="1" applyFill="1" applyBorder="1" applyAlignment="1">
      <alignment horizontal="center" vertical="center" wrapText="1"/>
    </xf>
    <xf numFmtId="0" fontId="31" fillId="2" borderId="26" xfId="0" applyFont="1" applyFill="1" applyBorder="1" applyAlignment="1">
      <alignment horizontal="center" vertical="center"/>
    </xf>
    <xf numFmtId="0" fontId="44" fillId="3" borderId="27" xfId="0" applyFont="1" applyFill="1" applyBorder="1" applyAlignment="1">
      <alignment vertical="center" wrapText="1"/>
    </xf>
    <xf numFmtId="1" fontId="45" fillId="0" borderId="2" xfId="0" applyNumberFormat="1"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4" fillId="3" borderId="28" xfId="0" applyFont="1" applyFill="1" applyBorder="1" applyAlignment="1">
      <alignment vertical="center" wrapText="1"/>
    </xf>
    <xf numFmtId="0" fontId="44" fillId="3" borderId="29" xfId="0" applyFont="1" applyFill="1" applyBorder="1" applyAlignment="1">
      <alignment vertical="center" wrapText="1"/>
    </xf>
    <xf numFmtId="1" fontId="45" fillId="0" borderId="4" xfId="0" applyNumberFormat="1" applyFont="1" applyBorder="1" applyAlignment="1">
      <alignment horizontal="center" vertical="center" wrapText="1"/>
    </xf>
    <xf numFmtId="0" fontId="45" fillId="0" borderId="4" xfId="0" applyFont="1" applyBorder="1" applyAlignment="1">
      <alignment horizontal="center" vertical="center" wrapText="1"/>
    </xf>
    <xf numFmtId="0" fontId="45" fillId="0" borderId="11" xfId="0" applyFont="1" applyBorder="1" applyAlignment="1">
      <alignment horizontal="center" vertical="center" wrapText="1"/>
    </xf>
    <xf numFmtId="0" fontId="46" fillId="0" borderId="0" xfId="0" applyFont="1" applyAlignment="1">
      <alignment horizontal="left" wrapText="1"/>
    </xf>
    <xf numFmtId="1" fontId="8" fillId="0" borderId="2" xfId="2" applyNumberFormat="1" applyFont="1" applyFill="1" applyBorder="1" applyAlignment="1">
      <alignment horizontal="center" vertical="center" wrapText="1"/>
    </xf>
    <xf numFmtId="1" fontId="8" fillId="0" borderId="3" xfId="2" applyNumberFormat="1" applyFont="1" applyFill="1" applyBorder="1" applyAlignment="1">
      <alignment horizontal="center" vertical="center" wrapText="1"/>
    </xf>
    <xf numFmtId="1" fontId="8" fillId="0" borderId="4" xfId="2" applyNumberFormat="1" applyFont="1" applyFill="1" applyBorder="1" applyAlignment="1">
      <alignment horizontal="center" vertical="center" wrapText="1"/>
    </xf>
    <xf numFmtId="1" fontId="8" fillId="0" borderId="11" xfId="2"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0" fillId="5" borderId="0" xfId="0" applyFill="1"/>
    <xf numFmtId="0" fontId="49" fillId="5" borderId="0" xfId="0" applyFont="1" applyFill="1"/>
    <xf numFmtId="0" fontId="48" fillId="5" borderId="0" xfId="0" applyFont="1" applyFill="1" applyAlignment="1">
      <alignment vertical="center"/>
    </xf>
    <xf numFmtId="0" fontId="48" fillId="5" borderId="0" xfId="0" applyFont="1" applyFill="1" applyAlignment="1">
      <alignment horizontal="left" vertical="center" indent="2"/>
    </xf>
    <xf numFmtId="0" fontId="49" fillId="5" borderId="38" xfId="0" applyFont="1" applyFill="1" applyBorder="1" applyAlignment="1">
      <alignment horizontal="left"/>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0" xfId="0" applyFont="1" applyBorder="1" applyAlignment="1">
      <alignment horizontal="center" vertical="center" wrapText="1"/>
    </xf>
    <xf numFmtId="0" fontId="23" fillId="3" borderId="15" xfId="0" applyFont="1" applyFill="1" applyBorder="1" applyAlignment="1">
      <alignment horizontal="center" vertical="center" textRotation="90" wrapText="1"/>
    </xf>
    <xf numFmtId="0" fontId="23" fillId="3" borderId="13" xfId="0" applyFont="1" applyFill="1" applyBorder="1" applyAlignment="1">
      <alignment horizontal="center" vertical="center" textRotation="90" wrapText="1"/>
    </xf>
    <xf numFmtId="0" fontId="23" fillId="3" borderId="14" xfId="0" applyFont="1" applyFill="1" applyBorder="1" applyAlignment="1">
      <alignment horizontal="center" vertical="center" textRotation="90" wrapText="1"/>
    </xf>
    <xf numFmtId="0" fontId="23" fillId="3" borderId="20" xfId="0" applyFont="1" applyFill="1" applyBorder="1" applyAlignment="1">
      <alignment horizontal="center" vertical="center" textRotation="90" wrapText="1"/>
    </xf>
    <xf numFmtId="0" fontId="24" fillId="0" borderId="19"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7" xfId="0" applyFont="1" applyBorder="1" applyAlignment="1">
      <alignment horizontal="center" vertical="center" wrapText="1"/>
    </xf>
    <xf numFmtId="0" fontId="19" fillId="0" borderId="0" xfId="0" applyFont="1" applyAlignment="1">
      <alignment horizontal="left" wrapText="1"/>
    </xf>
    <xf numFmtId="0" fontId="39" fillId="0" borderId="0" xfId="0" applyFont="1" applyAlignment="1">
      <alignment horizontal="left" vertical="center" wrapText="1"/>
    </xf>
    <xf numFmtId="0" fontId="38" fillId="0" borderId="0" xfId="0" applyFont="1" applyAlignment="1">
      <alignment horizontal="left" vertical="center" wrapText="1"/>
    </xf>
    <xf numFmtId="0" fontId="33" fillId="3" borderId="27" xfId="0" applyFont="1" applyFill="1" applyBorder="1" applyAlignment="1">
      <alignment horizontal="center" vertical="center" textRotation="90" wrapText="1"/>
    </xf>
    <xf numFmtId="0" fontId="33" fillId="3" borderId="28" xfId="0" applyFont="1" applyFill="1" applyBorder="1" applyAlignment="1">
      <alignment horizontal="center" vertical="center" textRotation="90" wrapText="1"/>
    </xf>
    <xf numFmtId="0" fontId="33" fillId="3" borderId="34" xfId="0" applyFont="1" applyFill="1" applyBorder="1" applyAlignment="1">
      <alignment horizontal="center" vertical="center" textRotation="90" wrapText="1"/>
    </xf>
    <xf numFmtId="0" fontId="34" fillId="0" borderId="30"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0" fontId="33" fillId="3" borderId="29" xfId="0" applyFont="1" applyFill="1" applyBorder="1" applyAlignment="1">
      <alignment horizontal="center" vertical="center" textRotation="90" wrapText="1"/>
    </xf>
    <xf numFmtId="0" fontId="34" fillId="0" borderId="35" xfId="0" applyFont="1" applyBorder="1" applyAlignment="1">
      <alignment horizontal="center" vertical="center" wrapText="1"/>
    </xf>
    <xf numFmtId="0" fontId="46" fillId="0" borderId="0" xfId="0" applyFont="1" applyAlignment="1">
      <alignment horizontal="left" wrapText="1"/>
    </xf>
    <xf numFmtId="0" fontId="24" fillId="0" borderId="21" xfId="0" applyFont="1" applyBorder="1" applyAlignment="1">
      <alignment horizontal="center" vertical="center" wrapText="1"/>
    </xf>
  </cellXfs>
  <cellStyles count="3">
    <cellStyle name="Good" xfId="2" builtinId="26"/>
    <cellStyle name="Hyperlink" xfId="1" builtinId="8"/>
    <cellStyle name="Normal" xfId="0" builtinId="0"/>
  </cellStyles>
  <dxfs count="0"/>
  <tableStyles count="0" defaultTableStyle="TableStyleMedium2" defaultPivotStyle="PivotStyleLight16"/>
  <colors>
    <mruColors>
      <color rgb="FF78BE2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AEMO 2022 arial nova">
  <a:themeElements>
    <a:clrScheme name="AEMO 2022">
      <a:dk1>
        <a:srgbClr val="424242"/>
      </a:dk1>
      <a:lt1>
        <a:srgbClr val="FFFFFF"/>
      </a:lt1>
      <a:dk2>
        <a:srgbClr val="3C1053"/>
      </a:dk2>
      <a:lt2>
        <a:srgbClr val="EEEEF0"/>
      </a:lt2>
      <a:accent1>
        <a:srgbClr val="6B3077"/>
      </a:accent1>
      <a:accent2>
        <a:srgbClr val="A3519B"/>
      </a:accent2>
      <a:accent3>
        <a:srgbClr val="9B2241"/>
      </a:accent3>
      <a:accent4>
        <a:srgbClr val="FDD26E"/>
      </a:accent4>
      <a:accent5>
        <a:srgbClr val="A1D883"/>
      </a:accent5>
      <a:accent6>
        <a:srgbClr val="40C1AC"/>
      </a:accent6>
      <a:hlink>
        <a:srgbClr val="6B3077"/>
      </a:hlink>
      <a:folHlink>
        <a:srgbClr val="A3DBE8"/>
      </a:folHlink>
    </a:clrScheme>
    <a:fontScheme name="AEMO Arial Nova">
      <a:majorFont>
        <a:latin typeface="Century Gothic"/>
        <a:ea typeface=""/>
        <a:cs typeface=""/>
      </a:majorFont>
      <a:minorFont>
        <a:latin typeface="Arial Nov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4D462-D57F-4C3B-BE14-40521EE35324}">
  <dimension ref="B2:M15"/>
  <sheetViews>
    <sheetView tabSelected="1" workbookViewId="0">
      <selection activeCell="P24" sqref="P24"/>
    </sheetView>
  </sheetViews>
  <sheetFormatPr defaultColWidth="8.75" defaultRowHeight="14.45"/>
  <cols>
    <col min="1" max="16384" width="8.75" style="90"/>
  </cols>
  <sheetData>
    <row r="2" spans="2:13" ht="18.600000000000001" thickBot="1">
      <c r="B2" s="94" t="s">
        <v>0</v>
      </c>
      <c r="C2" s="94"/>
      <c r="D2" s="94"/>
      <c r="E2" s="94"/>
      <c r="F2" s="94"/>
      <c r="G2" s="94"/>
      <c r="H2" s="94"/>
      <c r="I2" s="94"/>
      <c r="J2" s="94"/>
      <c r="K2" s="94"/>
      <c r="L2" s="94"/>
      <c r="M2" s="91"/>
    </row>
    <row r="3" spans="2:13" ht="15" thickTop="1"/>
    <row r="4" spans="2:13">
      <c r="B4" s="92" t="s">
        <v>1</v>
      </c>
      <c r="C4" s="92"/>
      <c r="D4" s="92"/>
      <c r="E4" s="92"/>
      <c r="F4" s="92"/>
      <c r="G4" s="92"/>
      <c r="H4" s="92"/>
      <c r="I4" s="92"/>
      <c r="J4" s="92"/>
      <c r="K4" s="92"/>
      <c r="L4" s="92"/>
    </row>
    <row r="5" spans="2:13">
      <c r="B5" s="92" t="s">
        <v>2</v>
      </c>
      <c r="C5" s="92"/>
      <c r="D5" s="92"/>
      <c r="E5" s="92"/>
      <c r="F5" s="92"/>
      <c r="G5" s="92"/>
      <c r="H5" s="92"/>
      <c r="I5" s="92"/>
      <c r="J5" s="92"/>
      <c r="K5" s="92"/>
      <c r="L5" s="92"/>
    </row>
    <row r="6" spans="2:13">
      <c r="B6" s="92" t="s">
        <v>3</v>
      </c>
      <c r="C6" s="92"/>
      <c r="D6" s="92"/>
      <c r="E6" s="92"/>
      <c r="F6" s="92"/>
      <c r="G6" s="92"/>
      <c r="H6" s="92"/>
      <c r="I6" s="92"/>
      <c r="J6" s="92"/>
      <c r="K6" s="92"/>
      <c r="L6" s="92"/>
    </row>
    <row r="7" spans="2:13">
      <c r="B7" s="92" t="s">
        <v>4</v>
      </c>
      <c r="C7" s="92"/>
      <c r="D7" s="92"/>
      <c r="E7" s="92"/>
      <c r="F7" s="92"/>
      <c r="G7" s="92"/>
      <c r="H7" s="92"/>
      <c r="I7" s="92"/>
      <c r="J7" s="92"/>
      <c r="K7" s="92"/>
      <c r="L7" s="92"/>
    </row>
    <row r="8" spans="2:13">
      <c r="B8" s="92" t="s">
        <v>5</v>
      </c>
      <c r="C8" s="92"/>
      <c r="D8" s="92"/>
      <c r="E8" s="92"/>
      <c r="F8" s="92"/>
      <c r="G8" s="92"/>
      <c r="H8" s="92"/>
      <c r="I8" s="92"/>
      <c r="J8" s="92"/>
      <c r="K8" s="92"/>
      <c r="L8" s="92"/>
    </row>
    <row r="9" spans="2:13">
      <c r="B9" s="92" t="s">
        <v>6</v>
      </c>
      <c r="C9" s="92"/>
      <c r="D9" s="92"/>
      <c r="E9" s="92"/>
      <c r="F9" s="92"/>
      <c r="G9" s="92"/>
      <c r="H9" s="92"/>
      <c r="I9" s="92"/>
      <c r="J9" s="92"/>
      <c r="K9" s="92"/>
      <c r="L9" s="92"/>
    </row>
    <row r="10" spans="2:13">
      <c r="B10" s="93"/>
    </row>
    <row r="11" spans="2:13">
      <c r="B11" s="92" t="s">
        <v>7</v>
      </c>
      <c r="C11" s="92"/>
      <c r="D11" s="92"/>
      <c r="E11" s="92"/>
      <c r="F11" s="92"/>
      <c r="G11" s="92"/>
      <c r="H11" s="92"/>
      <c r="I11" s="92"/>
      <c r="J11" s="92"/>
      <c r="K11" s="92"/>
      <c r="L11" s="92"/>
    </row>
    <row r="12" spans="2:13">
      <c r="B12" s="92" t="s">
        <v>8</v>
      </c>
      <c r="C12" s="92"/>
      <c r="D12" s="92"/>
      <c r="E12" s="92"/>
      <c r="F12" s="92"/>
      <c r="G12" s="92"/>
      <c r="H12" s="92"/>
      <c r="I12" s="92"/>
      <c r="J12" s="92"/>
      <c r="K12" s="92"/>
      <c r="L12" s="92"/>
    </row>
    <row r="13" spans="2:13">
      <c r="B13" s="92" t="s">
        <v>9</v>
      </c>
      <c r="C13" s="92"/>
      <c r="D13" s="92"/>
      <c r="E13" s="92"/>
      <c r="F13" s="92"/>
      <c r="G13" s="92"/>
      <c r="H13" s="92"/>
      <c r="I13" s="92"/>
      <c r="J13" s="92"/>
      <c r="K13" s="92"/>
      <c r="L13" s="92"/>
    </row>
    <row r="14" spans="2:13">
      <c r="B14" s="92" t="s">
        <v>10</v>
      </c>
      <c r="C14" s="92"/>
      <c r="D14" s="92"/>
      <c r="E14" s="92"/>
      <c r="F14" s="92"/>
      <c r="G14" s="92"/>
      <c r="H14" s="92"/>
      <c r="I14" s="92"/>
      <c r="J14" s="92"/>
      <c r="K14" s="92"/>
      <c r="L14" s="92"/>
    </row>
    <row r="15" spans="2:13">
      <c r="B15" s="92" t="s">
        <v>11</v>
      </c>
    </row>
  </sheetData>
  <mergeCells count="1">
    <mergeCell ref="B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52"/>
  <sheetViews>
    <sheetView showGridLines="0" showRuler="0" view="pageLayout" topLeftCell="A5" zoomScaleNormal="100" workbookViewId="0">
      <selection activeCell="A17" sqref="A17"/>
    </sheetView>
  </sheetViews>
  <sheetFormatPr defaultColWidth="0" defaultRowHeight="14.45" zeroHeight="1"/>
  <cols>
    <col min="1" max="1" width="99" style="2" customWidth="1"/>
    <col min="3" max="16377" width="8.375" hidden="1"/>
    <col min="16378" max="16378" width="87.75" hidden="1" customWidth="1"/>
    <col min="16379" max="16379" width="87.625" hidden="1" customWidth="1"/>
    <col min="16380" max="16380" width="83.625" hidden="1" customWidth="1"/>
    <col min="16381" max="16381" width="60.125" hidden="1" customWidth="1"/>
    <col min="16382" max="16382" width="28.75" hidden="1" customWidth="1"/>
    <col min="16383" max="16383" width="47.625" hidden="1" customWidth="1"/>
    <col min="16384" max="16384" width="56.75" hidden="1" customWidth="1"/>
  </cols>
  <sheetData>
    <row r="1" spans="1:1" ht="22.5">
      <c r="A1" s="7" t="s">
        <v>12</v>
      </c>
    </row>
    <row r="2" spans="1:1" ht="22.5">
      <c r="A2" s="1" t="s">
        <v>13</v>
      </c>
    </row>
    <row r="3" spans="1:1" ht="27.95">
      <c r="A3" s="9" t="s">
        <v>14</v>
      </c>
    </row>
    <row r="4" spans="1:1">
      <c r="A4" s="3"/>
    </row>
    <row r="5" spans="1:1" ht="26.45">
      <c r="A5" s="8" t="s">
        <v>15</v>
      </c>
    </row>
    <row r="6" spans="1:1">
      <c r="A6" s="6"/>
    </row>
    <row r="7" spans="1:1" ht="26.45">
      <c r="A7" s="8" t="s">
        <v>16</v>
      </c>
    </row>
    <row r="8" spans="1:1"/>
    <row r="9" spans="1:1" ht="52.5">
      <c r="A9" s="8" t="s">
        <v>17</v>
      </c>
    </row>
    <row r="10" spans="1:1">
      <c r="A10" s="6"/>
    </row>
    <row r="11" spans="1:1" ht="26.45">
      <c r="A11" s="8" t="s">
        <v>18</v>
      </c>
    </row>
    <row r="12" spans="1:1">
      <c r="A12" s="8"/>
    </row>
    <row r="13" spans="1:1" ht="26.45">
      <c r="A13" s="8" t="s">
        <v>19</v>
      </c>
    </row>
    <row r="14" spans="1:1">
      <c r="A14" s="8"/>
    </row>
    <row r="15" spans="1:1" ht="26.45">
      <c r="A15" s="8" t="s">
        <v>20</v>
      </c>
    </row>
    <row r="16" spans="1:1">
      <c r="A16" s="6"/>
    </row>
    <row r="17" spans="1:1">
      <c r="A17" s="6" t="s">
        <v>21</v>
      </c>
    </row>
    <row r="18" spans="1:1">
      <c r="A18" s="6"/>
    </row>
    <row r="19" spans="1:1" ht="26.45">
      <c r="A19" s="6" t="s">
        <v>22</v>
      </c>
    </row>
    <row r="20" spans="1:1">
      <c r="A20" s="6"/>
    </row>
    <row r="21" spans="1:1" ht="26.45">
      <c r="A21" s="6" t="s">
        <v>23</v>
      </c>
    </row>
    <row r="22" spans="1:1">
      <c r="A22" s="6"/>
    </row>
    <row r="23" spans="1:1" ht="52.5">
      <c r="A23" s="6" t="s">
        <v>24</v>
      </c>
    </row>
    <row r="24" spans="1:1">
      <c r="A24" s="6"/>
    </row>
    <row r="25" spans="1:1" ht="39.6">
      <c r="A25" s="6" t="s">
        <v>25</v>
      </c>
    </row>
    <row r="26" spans="1:1">
      <c r="A26" s="6"/>
    </row>
    <row r="27" spans="1:1" ht="21.95">
      <c r="A27" s="10" t="s">
        <v>26</v>
      </c>
    </row>
    <row r="28" spans="1:1">
      <c r="A28" s="4"/>
    </row>
    <row r="29" spans="1:1">
      <c r="A29" s="5"/>
    </row>
    <row r="30" spans="1:1">
      <c r="A30" s="3"/>
    </row>
    <row r="31" spans="1:1">
      <c r="A31" s="3"/>
    </row>
    <row r="32" spans="1:1">
      <c r="A32" s="3"/>
    </row>
    <row r="33" spans="1:1">
      <c r="A33" s="3"/>
    </row>
    <row r="34" spans="1:1">
      <c r="A34" s="3"/>
    </row>
    <row r="35" spans="1:1"/>
    <row r="36" spans="1:1"/>
    <row r="37" spans="1:1"/>
    <row r="38" spans="1:1"/>
    <row r="39" spans="1:1"/>
    <row r="40" spans="1:1"/>
    <row r="41" spans="1:1"/>
    <row r="42" spans="1:1"/>
    <row r="43" spans="1:1"/>
    <row r="44" spans="1:1"/>
    <row r="45" spans="1:1"/>
    <row r="46" spans="1:1"/>
    <row r="47" spans="1:1"/>
    <row r="48" spans="1:1"/>
    <row r="49"/>
    <row r="50"/>
    <row r="51"/>
    <row r="52"/>
  </sheetData>
  <hyperlinks>
    <hyperlink ref="A7" location="'Maximum demand 2'!A1" display="The &quot;Maximum demand 2&quot; worksheet presents a summary of the reactive power adequacy, as well as Interconnector power flows and limits at the time of the maximum demand snapshot." xr:uid="{00000000-0004-0000-0000-000002000000}"/>
    <hyperlink ref="A5" location="'Maximum demand 1'!A1" display="The &quot;Maximum demand 1&quot; worksheet presents the continuous and short-term line and transformer ratings, as well as (N) and (N-1) loadings at the time of the high demand snapshot." xr:uid="{00000000-0004-0000-0000-000000000000}"/>
    <hyperlink ref="A9" location="'High export to NSW 1'!A1" display="The &quot;High export to NSW 1&quot; worksheet presents the continuous and short-term line and transformer ratings, as well as (N) and (N-1) loadings at the time of the high power flow from Victoria to NSW snapshot. Only Northern Corridor elements are shown for this snapshot as this is the only region where DSN elements tend to be more heavily loaded during high export from Victoria, rather than during high Victorian demand." xr:uid="{EFD09349-0E7E-448E-8ED0-4DCEA55C3315}"/>
    <hyperlink ref="A11" location="'High export to NSW 2'!A1" display="The &quot;High export to NSW 2&quot; worksheet presents a summary of the reactive power adequacy, as well as Interconnector power flows and limits at the time of the high power flow from Victoria to NSW snapshot." xr:uid="{680213D1-2CE4-43F6-BA7F-276D60F8C96F}"/>
    <hyperlink ref="A15" location="'High Wind 2'!A1" display="The &quot;High Wind 2&quot; worksheet presents a summary of Interconnector power flows and limits at the time of the high wind snapshot." xr:uid="{C570E51A-9BC7-4C25-9D6B-F078F218B948}"/>
    <hyperlink ref="A13" location="'High Wind 1'!A1" display="The &quot;High Wind 1&quot; worksheet presents the continuous and short-term line and transformer ratings, as well as (N) and (N-1) loadings at the time of the high wind snapshot." xr:uid="{C4B90C9C-E8E1-46FE-9469-1CDFEB62D0EA}"/>
  </hyperlinks>
  <pageMargins left="0.7" right="0.7" top="0.75" bottom="0.75" header="0.3" footer="0.3"/>
  <pageSetup paperSize="9" orientation="portrait" verticalDpi="90" r:id="rId1"/>
  <headerFooter>
    <oddHeader xml:space="preserve">&amp;C </oddHeader>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filterMode="1"/>
  <dimension ref="A1:Y156"/>
  <sheetViews>
    <sheetView zoomScale="85" zoomScaleNormal="85" workbookViewId="0">
      <pane xSplit="3" ySplit="2" topLeftCell="D3" activePane="bottomRight" state="frozen"/>
      <selection pane="bottomRight" activeCell="H11" sqref="H11:H13"/>
      <selection pane="bottomLeft" activeCell="A3" sqref="A3"/>
      <selection pane="topRight" activeCell="D1" sqref="D1"/>
    </sheetView>
  </sheetViews>
  <sheetFormatPr defaultColWidth="9" defaultRowHeight="12.95"/>
  <cols>
    <col min="1" max="1" width="36.75" style="14" customWidth="1"/>
    <col min="2" max="2" width="10.125" style="13" customWidth="1"/>
    <col min="3" max="3" width="44.25" style="13" bestFit="1" customWidth="1"/>
    <col min="4" max="4" width="33.75" style="14" customWidth="1"/>
    <col min="5" max="5" width="24.75" style="14" customWidth="1"/>
    <col min="6" max="6" width="28.25" style="14" customWidth="1"/>
    <col min="7" max="7" width="13.625" style="14" customWidth="1"/>
    <col min="8" max="8" width="12.125" style="14" customWidth="1"/>
    <col min="9" max="9" width="23.125" style="14" bestFit="1" customWidth="1"/>
    <col min="10" max="10" width="12.75" style="14" customWidth="1"/>
    <col min="11" max="11" width="15" style="14" customWidth="1"/>
    <col min="12" max="12" width="16.75" style="15" customWidth="1"/>
    <col min="13" max="13" width="15.375" style="15" customWidth="1"/>
    <col min="14" max="14" width="11" style="14" customWidth="1"/>
    <col min="15" max="15" width="63.625" style="13" customWidth="1"/>
    <col min="16" max="16" width="53.75" style="13" customWidth="1"/>
    <col min="17" max="32" width="9" style="13"/>
    <col min="33" max="33" width="50.25" style="13" customWidth="1"/>
    <col min="34" max="16384" width="9" style="13"/>
  </cols>
  <sheetData>
    <row r="1" spans="1:19">
      <c r="A1" s="12" t="s">
        <v>27</v>
      </c>
      <c r="L1" s="14"/>
      <c r="N1" s="15"/>
      <c r="O1" s="14"/>
    </row>
    <row r="2" spans="1:19" ht="39">
      <c r="A2" s="16" t="s">
        <v>28</v>
      </c>
      <c r="B2" s="17" t="s">
        <v>29</v>
      </c>
      <c r="C2" s="17" t="s">
        <v>30</v>
      </c>
      <c r="D2" s="17" t="s">
        <v>31</v>
      </c>
      <c r="E2" s="17" t="s">
        <v>32</v>
      </c>
      <c r="F2" s="17" t="s">
        <v>33</v>
      </c>
      <c r="G2" s="17" t="s">
        <v>34</v>
      </c>
      <c r="H2" s="17" t="s">
        <v>35</v>
      </c>
      <c r="I2" s="17" t="s">
        <v>36</v>
      </c>
      <c r="J2" s="17" t="s">
        <v>37</v>
      </c>
      <c r="K2" s="17" t="s">
        <v>34</v>
      </c>
      <c r="L2" s="17" t="s">
        <v>38</v>
      </c>
      <c r="M2" s="17" t="s">
        <v>39</v>
      </c>
      <c r="N2" s="17" t="s">
        <v>40</v>
      </c>
      <c r="O2" s="18" t="s">
        <v>41</v>
      </c>
      <c r="P2" s="19"/>
      <c r="Q2" s="19"/>
      <c r="R2" s="19"/>
    </row>
    <row r="3" spans="1:19">
      <c r="A3" s="99" t="s">
        <v>42</v>
      </c>
      <c r="B3" s="103" t="s">
        <v>43</v>
      </c>
      <c r="C3" s="85" t="s">
        <v>44</v>
      </c>
      <c r="D3" s="85">
        <v>2698</v>
      </c>
      <c r="E3" s="85">
        <v>1104.33313</v>
      </c>
      <c r="F3" s="85">
        <v>34.896106719999999</v>
      </c>
      <c r="G3" s="85">
        <f>SQRT(E3^2+F3^2)</f>
        <v>1104.8843379647531</v>
      </c>
      <c r="H3" s="85">
        <v>2698</v>
      </c>
      <c r="I3" s="85">
        <v>1656.3989260000001</v>
      </c>
      <c r="J3" s="85">
        <v>62.350738530000001</v>
      </c>
      <c r="K3" s="85">
        <f>ROUND(SQRT(I3^2+J3^2),0)</f>
        <v>1658</v>
      </c>
      <c r="L3" s="85" t="s">
        <v>45</v>
      </c>
      <c r="M3" s="85">
        <f>ROUND(((G3/D3)*100),0)</f>
        <v>41</v>
      </c>
      <c r="N3" s="85">
        <f>ROUND(((K3/H3)*100),0)</f>
        <v>61</v>
      </c>
      <c r="O3" s="86" t="s">
        <v>46</v>
      </c>
      <c r="P3" s="20"/>
      <c r="S3" s="21"/>
    </row>
    <row r="4" spans="1:19">
      <c r="A4" s="100"/>
      <c r="B4" s="104"/>
      <c r="C4" s="85" t="s">
        <v>46</v>
      </c>
      <c r="D4" s="85">
        <v>2764</v>
      </c>
      <c r="E4" s="85">
        <v>1089.438232</v>
      </c>
      <c r="F4" s="85">
        <v>35.170108800000001</v>
      </c>
      <c r="G4" s="85">
        <f t="shared" ref="G4:G69" si="0">SQRT(E4^2+F4^2)</f>
        <v>1090.0057788361901</v>
      </c>
      <c r="H4" s="85">
        <v>3200</v>
      </c>
      <c r="I4" s="85">
        <v>1645.300293</v>
      </c>
      <c r="J4" s="85">
        <v>62.593807220000002</v>
      </c>
      <c r="K4" s="85">
        <f t="shared" ref="K4:K69" si="1">ROUND(SQRT(I4^2+J4^2),0)</f>
        <v>1646</v>
      </c>
      <c r="L4" s="85" t="s">
        <v>45</v>
      </c>
      <c r="M4" s="85">
        <f t="shared" ref="M4:M69" si="2">ROUND(((G4/D4)*100),0)</f>
        <v>39</v>
      </c>
      <c r="N4" s="85">
        <f t="shared" ref="N4:N69" si="3">ROUND(((K4/H4)*100),0)</f>
        <v>51</v>
      </c>
      <c r="O4" s="86" t="s">
        <v>44</v>
      </c>
      <c r="P4" s="20"/>
      <c r="S4" s="21"/>
    </row>
    <row r="5" spans="1:19">
      <c r="A5" s="100"/>
      <c r="B5" s="104"/>
      <c r="C5" s="85" t="s">
        <v>47</v>
      </c>
      <c r="D5" s="85">
        <v>2764</v>
      </c>
      <c r="E5" s="85">
        <v>1074.937866</v>
      </c>
      <c r="F5" s="85">
        <v>35.45027924</v>
      </c>
      <c r="G5" s="85">
        <f t="shared" si="0"/>
        <v>1075.5222629303532</v>
      </c>
      <c r="H5" s="85">
        <v>3189</v>
      </c>
      <c r="I5" s="85">
        <v>1623.397095</v>
      </c>
      <c r="J5" s="85">
        <v>63.002227779999998</v>
      </c>
      <c r="K5" s="85">
        <f t="shared" si="1"/>
        <v>1625</v>
      </c>
      <c r="L5" s="85" t="s">
        <v>45</v>
      </c>
      <c r="M5" s="85">
        <f t="shared" si="2"/>
        <v>39</v>
      </c>
      <c r="N5" s="85">
        <f t="shared" si="3"/>
        <v>51</v>
      </c>
      <c r="O5" s="86" t="s">
        <v>44</v>
      </c>
      <c r="P5" s="20"/>
      <c r="S5" s="21"/>
    </row>
    <row r="6" spans="1:19" hidden="1">
      <c r="A6" s="100"/>
      <c r="B6" s="104"/>
      <c r="C6" s="85" t="s">
        <v>48</v>
      </c>
      <c r="D6" s="85">
        <v>2529</v>
      </c>
      <c r="E6" s="85">
        <v>780.47698969999999</v>
      </c>
      <c r="F6" s="85">
        <v>30.374097819999999</v>
      </c>
      <c r="G6" s="85">
        <f t="shared" si="0"/>
        <v>781.06780580789064</v>
      </c>
      <c r="H6" s="85">
        <v>2529</v>
      </c>
      <c r="I6" s="85">
        <v>1088.7102050000001</v>
      </c>
      <c r="J6" s="85">
        <v>22.526580809999999</v>
      </c>
      <c r="K6" s="85">
        <f t="shared" si="1"/>
        <v>1089</v>
      </c>
      <c r="L6" s="85" t="s">
        <v>49</v>
      </c>
      <c r="M6" s="85">
        <f t="shared" si="2"/>
        <v>31</v>
      </c>
      <c r="N6" s="85">
        <f t="shared" si="3"/>
        <v>43</v>
      </c>
      <c r="O6" s="86" t="s">
        <v>50</v>
      </c>
      <c r="P6" s="20"/>
      <c r="S6" s="21"/>
    </row>
    <row r="7" spans="1:19" hidden="1">
      <c r="A7" s="100"/>
      <c r="B7" s="104"/>
      <c r="C7" s="85" t="s">
        <v>51</v>
      </c>
      <c r="D7" s="85">
        <v>2529</v>
      </c>
      <c r="E7" s="85">
        <v>780.96673580000004</v>
      </c>
      <c r="F7" s="85">
        <v>30.368822099999999</v>
      </c>
      <c r="G7" s="85">
        <f t="shared" si="0"/>
        <v>781.55697667019047</v>
      </c>
      <c r="H7" s="85">
        <v>2529</v>
      </c>
      <c r="I7" s="85">
        <v>1089.3945309999999</v>
      </c>
      <c r="J7" s="85">
        <v>22.550838469999999</v>
      </c>
      <c r="K7" s="85">
        <f t="shared" si="1"/>
        <v>1090</v>
      </c>
      <c r="L7" s="85" t="s">
        <v>49</v>
      </c>
      <c r="M7" s="85">
        <f t="shared" si="2"/>
        <v>31</v>
      </c>
      <c r="N7" s="85">
        <f t="shared" si="3"/>
        <v>43</v>
      </c>
      <c r="O7" s="86" t="s">
        <v>50</v>
      </c>
      <c r="P7" s="20"/>
      <c r="S7" s="21"/>
    </row>
    <row r="8" spans="1:19" hidden="1">
      <c r="A8" s="100"/>
      <c r="B8" s="104"/>
      <c r="C8" s="85" t="s">
        <v>52</v>
      </c>
      <c r="D8" s="85">
        <v>3097</v>
      </c>
      <c r="E8" s="85">
        <v>989.37695310000004</v>
      </c>
      <c r="F8" s="85">
        <v>24.197160719999999</v>
      </c>
      <c r="G8" s="85">
        <f t="shared" si="0"/>
        <v>989.67280346200732</v>
      </c>
      <c r="H8" s="85">
        <v>3097</v>
      </c>
      <c r="I8" s="85">
        <v>1481.216553</v>
      </c>
      <c r="J8" s="85">
        <v>74.088607789999998</v>
      </c>
      <c r="K8" s="85">
        <f t="shared" si="1"/>
        <v>1483</v>
      </c>
      <c r="L8" s="85" t="s">
        <v>49</v>
      </c>
      <c r="M8" s="85">
        <f t="shared" si="2"/>
        <v>32</v>
      </c>
      <c r="N8" s="85">
        <f t="shared" si="3"/>
        <v>48</v>
      </c>
      <c r="O8" s="86" t="s">
        <v>50</v>
      </c>
      <c r="P8" s="20"/>
      <c r="S8" s="21"/>
    </row>
    <row r="9" spans="1:19" hidden="1">
      <c r="A9" s="100"/>
      <c r="B9" s="105"/>
      <c r="C9" s="85" t="s">
        <v>53</v>
      </c>
      <c r="D9" s="85">
        <v>3097</v>
      </c>
      <c r="E9" s="85">
        <v>1108.633789</v>
      </c>
      <c r="F9" s="85">
        <v>2.7304589749999999</v>
      </c>
      <c r="G9" s="85">
        <f t="shared" si="0"/>
        <v>1108.6371514245366</v>
      </c>
      <c r="H9" s="85">
        <v>3097</v>
      </c>
      <c r="I9" s="85">
        <v>1551.7763669999999</v>
      </c>
      <c r="J9" s="85">
        <v>90.202743530000006</v>
      </c>
      <c r="K9" s="85">
        <f t="shared" si="1"/>
        <v>1554</v>
      </c>
      <c r="L9" s="85" t="s">
        <v>49</v>
      </c>
      <c r="M9" s="85">
        <f t="shared" si="2"/>
        <v>36</v>
      </c>
      <c r="N9" s="85">
        <f t="shared" si="3"/>
        <v>50</v>
      </c>
      <c r="O9" s="86" t="s">
        <v>54</v>
      </c>
      <c r="P9" s="20"/>
      <c r="S9" s="21"/>
    </row>
    <row r="10" spans="1:19">
      <c r="A10" s="100"/>
      <c r="B10" s="106" t="s">
        <v>55</v>
      </c>
      <c r="C10" s="85" t="s">
        <v>56</v>
      </c>
      <c r="D10" s="85">
        <v>227</v>
      </c>
      <c r="E10" s="85">
        <v>92.488349909999997</v>
      </c>
      <c r="F10" s="85">
        <v>10.91667747</v>
      </c>
      <c r="G10" s="85">
        <f t="shared" si="0"/>
        <v>93.130385568076562</v>
      </c>
      <c r="H10" s="85">
        <v>250</v>
      </c>
      <c r="I10" s="85">
        <v>138.3012085</v>
      </c>
      <c r="J10" s="85">
        <v>15.09329033</v>
      </c>
      <c r="K10" s="85">
        <f t="shared" si="1"/>
        <v>139</v>
      </c>
      <c r="L10" s="85" t="s">
        <v>57</v>
      </c>
      <c r="M10" s="85">
        <f t="shared" si="2"/>
        <v>41</v>
      </c>
      <c r="N10" s="85">
        <f t="shared" si="3"/>
        <v>56</v>
      </c>
      <c r="O10" s="86" t="s">
        <v>58</v>
      </c>
      <c r="P10" s="20"/>
      <c r="S10" s="21"/>
    </row>
    <row r="11" spans="1:19">
      <c r="A11" s="100"/>
      <c r="B11" s="104"/>
      <c r="C11" s="85" t="s">
        <v>59</v>
      </c>
      <c r="D11" s="85">
        <v>227</v>
      </c>
      <c r="E11" s="85">
        <v>136.65795900000001</v>
      </c>
      <c r="F11" s="85">
        <v>18.964075090000001</v>
      </c>
      <c r="G11" s="85">
        <f t="shared" si="0"/>
        <v>137.96751031335182</v>
      </c>
      <c r="H11" s="85">
        <v>250</v>
      </c>
      <c r="I11" s="85">
        <v>195.2498932</v>
      </c>
      <c r="J11" s="85">
        <v>13.43435764</v>
      </c>
      <c r="K11" s="85">
        <f t="shared" si="1"/>
        <v>196</v>
      </c>
      <c r="L11" s="85" t="s">
        <v>57</v>
      </c>
      <c r="M11" s="85">
        <f t="shared" si="2"/>
        <v>61</v>
      </c>
      <c r="N11" s="85">
        <f t="shared" si="3"/>
        <v>78</v>
      </c>
      <c r="O11" s="86" t="s">
        <v>60</v>
      </c>
      <c r="P11" s="20"/>
      <c r="S11" s="21"/>
    </row>
    <row r="12" spans="1:19">
      <c r="A12" s="100"/>
      <c r="B12" s="104"/>
      <c r="C12" s="85" t="s">
        <v>61</v>
      </c>
      <c r="D12" s="85">
        <v>227</v>
      </c>
      <c r="E12" s="85">
        <v>139.38873290000001</v>
      </c>
      <c r="F12" s="85">
        <v>19.571943279999999</v>
      </c>
      <c r="G12" s="85">
        <f t="shared" si="0"/>
        <v>140.75610048315164</v>
      </c>
      <c r="H12" s="85">
        <v>250</v>
      </c>
      <c r="I12" s="85">
        <v>199.1686401</v>
      </c>
      <c r="J12" s="85">
        <v>14.028838159999999</v>
      </c>
      <c r="K12" s="85">
        <f t="shared" si="1"/>
        <v>200</v>
      </c>
      <c r="L12" s="85" t="s">
        <v>57</v>
      </c>
      <c r="M12" s="85">
        <f t="shared" si="2"/>
        <v>62</v>
      </c>
      <c r="N12" s="85">
        <f t="shared" si="3"/>
        <v>80</v>
      </c>
      <c r="O12" s="86" t="s">
        <v>60</v>
      </c>
      <c r="P12" s="20"/>
      <c r="S12" s="21"/>
    </row>
    <row r="13" spans="1:19">
      <c r="A13" s="100"/>
      <c r="B13" s="104"/>
      <c r="C13" s="85" t="s">
        <v>62</v>
      </c>
      <c r="D13" s="85">
        <v>227</v>
      </c>
      <c r="E13" s="85">
        <v>139.38873290000001</v>
      </c>
      <c r="F13" s="85">
        <v>19.571943279999999</v>
      </c>
      <c r="G13" s="85">
        <f t="shared" si="0"/>
        <v>140.75610048315164</v>
      </c>
      <c r="H13" s="85">
        <v>250</v>
      </c>
      <c r="I13" s="85">
        <v>199.1686401</v>
      </c>
      <c r="J13" s="85">
        <v>14.028838159999999</v>
      </c>
      <c r="K13" s="85">
        <f t="shared" si="1"/>
        <v>200</v>
      </c>
      <c r="L13" s="85" t="s">
        <v>57</v>
      </c>
      <c r="M13" s="85">
        <f t="shared" si="2"/>
        <v>62</v>
      </c>
      <c r="N13" s="85">
        <f t="shared" si="3"/>
        <v>80</v>
      </c>
      <c r="O13" s="86" t="s">
        <v>60</v>
      </c>
      <c r="P13" s="20"/>
      <c r="S13" s="21"/>
    </row>
    <row r="14" spans="1:19">
      <c r="A14" s="100"/>
      <c r="B14" s="104"/>
      <c r="C14" s="85" t="s">
        <v>58</v>
      </c>
      <c r="D14" s="85">
        <v>360</v>
      </c>
      <c r="E14" s="85">
        <v>142.9241638</v>
      </c>
      <c r="F14" s="85">
        <v>20.439968109999999</v>
      </c>
      <c r="G14" s="85">
        <f t="shared" si="0"/>
        <v>144.37835327453715</v>
      </c>
      <c r="H14" s="85">
        <v>398</v>
      </c>
      <c r="I14" s="85">
        <v>190.72431950000001</v>
      </c>
      <c r="J14" s="85">
        <v>25.632837299999998</v>
      </c>
      <c r="K14" s="85">
        <f t="shared" si="1"/>
        <v>192</v>
      </c>
      <c r="L14" s="85" t="s">
        <v>45</v>
      </c>
      <c r="M14" s="85">
        <f t="shared" si="2"/>
        <v>40</v>
      </c>
      <c r="N14" s="85">
        <f t="shared" si="3"/>
        <v>48</v>
      </c>
      <c r="O14" s="86" t="s">
        <v>63</v>
      </c>
      <c r="P14" s="20"/>
      <c r="S14" s="21"/>
    </row>
    <row r="15" spans="1:19">
      <c r="A15" s="100"/>
      <c r="B15" s="104"/>
      <c r="C15" s="85" t="s">
        <v>64</v>
      </c>
      <c r="D15" s="85">
        <v>360</v>
      </c>
      <c r="E15" s="85">
        <v>305.30764770000002</v>
      </c>
      <c r="F15" s="85">
        <v>97.282295230000003</v>
      </c>
      <c r="G15" s="85">
        <f t="shared" si="0"/>
        <v>320.43190338872972</v>
      </c>
      <c r="H15" s="85">
        <v>459</v>
      </c>
      <c r="I15" s="85">
        <v>305.30764770000002</v>
      </c>
      <c r="J15" s="85">
        <v>97.282295230000003</v>
      </c>
      <c r="K15" s="85">
        <f t="shared" si="1"/>
        <v>320</v>
      </c>
      <c r="L15" s="85" t="s">
        <v>45</v>
      </c>
      <c r="M15" s="85">
        <f t="shared" si="2"/>
        <v>89</v>
      </c>
      <c r="N15" s="85">
        <f t="shared" si="3"/>
        <v>70</v>
      </c>
      <c r="O15" s="86" t="s">
        <v>65</v>
      </c>
      <c r="P15" s="20"/>
      <c r="S15" s="21"/>
    </row>
    <row r="16" spans="1:19">
      <c r="A16" s="100"/>
      <c r="B16" s="104"/>
      <c r="C16" s="85" t="s">
        <v>66</v>
      </c>
      <c r="D16" s="85">
        <v>231</v>
      </c>
      <c r="E16" s="85">
        <v>71.257194519999999</v>
      </c>
      <c r="F16" s="85">
        <v>10.321158410000001</v>
      </c>
      <c r="G16" s="85">
        <f t="shared" si="0"/>
        <v>72.000792230262519</v>
      </c>
      <c r="H16" s="85">
        <v>252</v>
      </c>
      <c r="I16" s="85">
        <v>95.01514435</v>
      </c>
      <c r="J16" s="85">
        <v>13.82810497</v>
      </c>
      <c r="K16" s="85">
        <f t="shared" si="1"/>
        <v>96</v>
      </c>
      <c r="L16" s="85" t="s">
        <v>57</v>
      </c>
      <c r="M16" s="85">
        <f t="shared" si="2"/>
        <v>31</v>
      </c>
      <c r="N16" s="85">
        <f t="shared" si="3"/>
        <v>38</v>
      </c>
      <c r="O16" s="86" t="s">
        <v>63</v>
      </c>
      <c r="P16" s="20"/>
      <c r="S16" s="21"/>
    </row>
    <row r="17" spans="1:25">
      <c r="A17" s="100"/>
      <c r="B17" s="104"/>
      <c r="C17" s="85" t="s">
        <v>67</v>
      </c>
      <c r="D17" s="85">
        <v>231</v>
      </c>
      <c r="E17" s="85">
        <v>71.336540220000003</v>
      </c>
      <c r="F17" s="85">
        <v>10.304840090000001</v>
      </c>
      <c r="G17" s="85">
        <f t="shared" si="0"/>
        <v>72.076984536259218</v>
      </c>
      <c r="H17" s="85">
        <v>252</v>
      </c>
      <c r="I17" s="85">
        <v>95.120498659999996</v>
      </c>
      <c r="J17" s="85">
        <v>13.819624900000001</v>
      </c>
      <c r="K17" s="85">
        <f t="shared" si="1"/>
        <v>96</v>
      </c>
      <c r="L17" s="85" t="s">
        <v>57</v>
      </c>
      <c r="M17" s="85">
        <f t="shared" si="2"/>
        <v>31</v>
      </c>
      <c r="N17" s="85">
        <f t="shared" si="3"/>
        <v>38</v>
      </c>
      <c r="O17" s="86" t="s">
        <v>63</v>
      </c>
      <c r="P17" s="20"/>
      <c r="S17" s="21"/>
    </row>
    <row r="18" spans="1:25" hidden="1">
      <c r="A18" s="100"/>
      <c r="B18" s="104"/>
      <c r="C18" s="85" t="s">
        <v>68</v>
      </c>
      <c r="D18" s="85">
        <v>234</v>
      </c>
      <c r="E18" s="85">
        <v>44.653339389999999</v>
      </c>
      <c r="F18" s="85">
        <v>23.17539215</v>
      </c>
      <c r="G18" s="85">
        <f t="shared" si="0"/>
        <v>50.309238912796197</v>
      </c>
      <c r="H18" s="85">
        <v>294</v>
      </c>
      <c r="I18" s="85">
        <v>84.785598750000005</v>
      </c>
      <c r="J18" s="85">
        <v>39.765949249999998</v>
      </c>
      <c r="K18" s="85">
        <f t="shared" si="1"/>
        <v>94</v>
      </c>
      <c r="L18" s="85" t="s">
        <v>49</v>
      </c>
      <c r="M18" s="85">
        <f t="shared" si="2"/>
        <v>21</v>
      </c>
      <c r="N18" s="85">
        <f t="shared" si="3"/>
        <v>32</v>
      </c>
      <c r="O18" s="86" t="s">
        <v>69</v>
      </c>
      <c r="P18" s="20"/>
      <c r="S18" s="21"/>
    </row>
    <row r="19" spans="1:25" hidden="1">
      <c r="A19" s="100"/>
      <c r="B19" s="104"/>
      <c r="C19" s="85" t="s">
        <v>69</v>
      </c>
      <c r="D19" s="85">
        <v>349</v>
      </c>
      <c r="E19" s="85">
        <v>63.401813509999997</v>
      </c>
      <c r="F19" s="85">
        <v>20.4079628</v>
      </c>
      <c r="G19" s="85">
        <f t="shared" si="0"/>
        <v>66.605366915910025</v>
      </c>
      <c r="H19" s="85">
        <v>349</v>
      </c>
      <c r="I19" s="85">
        <v>92.697845459999996</v>
      </c>
      <c r="J19" s="85">
        <v>35.35013962</v>
      </c>
      <c r="K19" s="85">
        <f t="shared" si="1"/>
        <v>99</v>
      </c>
      <c r="L19" s="85" t="s">
        <v>49</v>
      </c>
      <c r="M19" s="85">
        <f t="shared" si="2"/>
        <v>19</v>
      </c>
      <c r="N19" s="85">
        <f t="shared" si="3"/>
        <v>28</v>
      </c>
      <c r="O19" s="86" t="s">
        <v>68</v>
      </c>
      <c r="P19" s="20"/>
      <c r="S19" s="21"/>
    </row>
    <row r="20" spans="1:25" hidden="1">
      <c r="A20" s="100"/>
      <c r="B20" s="104"/>
      <c r="C20" s="85" t="s">
        <v>70</v>
      </c>
      <c r="D20" s="85">
        <v>349</v>
      </c>
      <c r="E20" s="85">
        <v>32.619209290000001</v>
      </c>
      <c r="F20" s="85">
        <v>14.45321274</v>
      </c>
      <c r="G20" s="85">
        <f t="shared" si="0"/>
        <v>35.677838684714644</v>
      </c>
      <c r="H20" s="85">
        <v>349</v>
      </c>
      <c r="I20" s="85">
        <v>95.475044249999996</v>
      </c>
      <c r="J20" s="85">
        <v>22.059646610000001</v>
      </c>
      <c r="K20" s="85">
        <f>ROUND(SQRT(I20^2+J20^2),0)</f>
        <v>98</v>
      </c>
      <c r="L20" s="85" t="s">
        <v>49</v>
      </c>
      <c r="M20" s="85">
        <f t="shared" si="2"/>
        <v>10</v>
      </c>
      <c r="N20" s="85">
        <f t="shared" si="3"/>
        <v>28</v>
      </c>
      <c r="O20" s="86" t="s">
        <v>71</v>
      </c>
      <c r="P20" s="20"/>
      <c r="S20" s="21"/>
    </row>
    <row r="21" spans="1:25">
      <c r="A21" s="100"/>
      <c r="B21" s="104"/>
      <c r="C21" s="85" t="s">
        <v>72</v>
      </c>
      <c r="D21" s="85">
        <v>696</v>
      </c>
      <c r="E21" s="85">
        <v>37.582580569999998</v>
      </c>
      <c r="F21" s="85">
        <v>15.005901339999999</v>
      </c>
      <c r="G21" s="85">
        <f t="shared" si="0"/>
        <v>40.467609730824911</v>
      </c>
      <c r="H21" s="85">
        <v>696</v>
      </c>
      <c r="I21" s="85">
        <v>51.576793670000001</v>
      </c>
      <c r="J21" s="85">
        <v>20.070232390000001</v>
      </c>
      <c r="K21" s="85">
        <f>ROUND(SQRT(I21^2+J21^2),0)</f>
        <v>55</v>
      </c>
      <c r="L21" s="85" t="s">
        <v>45</v>
      </c>
      <c r="M21" s="85">
        <f t="shared" si="2"/>
        <v>6</v>
      </c>
      <c r="N21" s="85">
        <f t="shared" si="3"/>
        <v>8</v>
      </c>
      <c r="O21" s="86" t="s">
        <v>73</v>
      </c>
      <c r="P21" s="20"/>
      <c r="S21" s="20"/>
      <c r="T21" s="20"/>
      <c r="U21" s="20"/>
      <c r="V21" s="20"/>
      <c r="W21" s="20"/>
      <c r="X21" s="20"/>
      <c r="Y21" s="20"/>
    </row>
    <row r="22" spans="1:25">
      <c r="A22" s="100"/>
      <c r="B22" s="104"/>
      <c r="C22" s="85" t="s">
        <v>73</v>
      </c>
      <c r="D22" s="85">
        <v>696</v>
      </c>
      <c r="E22" s="85">
        <v>36.784629819999999</v>
      </c>
      <c r="F22" s="85">
        <v>14.595169070000001</v>
      </c>
      <c r="G22" s="85">
        <f t="shared" si="0"/>
        <v>39.574334500738203</v>
      </c>
      <c r="H22" s="85">
        <v>696</v>
      </c>
      <c r="I22" s="85">
        <v>50.893264770000002</v>
      </c>
      <c r="J22" s="85">
        <v>19.709499359999999</v>
      </c>
      <c r="K22" s="85">
        <f t="shared" si="1"/>
        <v>55</v>
      </c>
      <c r="L22" s="85" t="s">
        <v>45</v>
      </c>
      <c r="M22" s="85">
        <f t="shared" si="2"/>
        <v>6</v>
      </c>
      <c r="N22" s="85">
        <f t="shared" si="3"/>
        <v>8</v>
      </c>
      <c r="O22" s="86" t="s">
        <v>72</v>
      </c>
      <c r="P22" s="20"/>
      <c r="S22" s="20"/>
      <c r="T22" s="20"/>
      <c r="U22" s="20"/>
      <c r="V22" s="20"/>
      <c r="W22" s="20"/>
      <c r="X22" s="20"/>
      <c r="Y22" s="20"/>
    </row>
    <row r="23" spans="1:25">
      <c r="A23" s="100"/>
      <c r="B23" s="104"/>
      <c r="C23" s="85" t="s">
        <v>74</v>
      </c>
      <c r="D23" s="85">
        <v>359</v>
      </c>
      <c r="E23" s="85">
        <v>30.403596879999998</v>
      </c>
      <c r="F23" s="85">
        <v>13.303093909999999</v>
      </c>
      <c r="G23" s="85">
        <f t="shared" si="0"/>
        <v>33.186608908109683</v>
      </c>
      <c r="H23" s="85">
        <v>395</v>
      </c>
      <c r="I23" s="85">
        <v>42.0750885</v>
      </c>
      <c r="J23" s="85">
        <v>18.033245090000001</v>
      </c>
      <c r="K23" s="85">
        <f t="shared" si="1"/>
        <v>46</v>
      </c>
      <c r="L23" s="85" t="s">
        <v>45</v>
      </c>
      <c r="M23" s="85">
        <f t="shared" si="2"/>
        <v>9</v>
      </c>
      <c r="N23" s="85">
        <f t="shared" si="3"/>
        <v>12</v>
      </c>
      <c r="O23" s="86" t="s">
        <v>72</v>
      </c>
      <c r="P23" s="20"/>
      <c r="S23" s="20"/>
      <c r="T23" s="20"/>
      <c r="U23" s="20"/>
      <c r="V23" s="20"/>
      <c r="W23" s="20"/>
      <c r="X23" s="20"/>
      <c r="Y23" s="20"/>
    </row>
    <row r="24" spans="1:25">
      <c r="A24" s="100"/>
      <c r="B24" s="105"/>
      <c r="C24" s="85" t="s">
        <v>75</v>
      </c>
      <c r="D24" s="85">
        <v>359</v>
      </c>
      <c r="E24" s="85">
        <v>30.403596879999998</v>
      </c>
      <c r="F24" s="85">
        <v>13.303093909999999</v>
      </c>
      <c r="G24" s="85">
        <f t="shared" si="0"/>
        <v>33.186608908109683</v>
      </c>
      <c r="H24" s="85">
        <v>383</v>
      </c>
      <c r="I24" s="85">
        <v>42.0750885</v>
      </c>
      <c r="J24" s="85">
        <v>18.033245090000001</v>
      </c>
      <c r="K24" s="85">
        <f t="shared" si="1"/>
        <v>46</v>
      </c>
      <c r="L24" s="85" t="s">
        <v>45</v>
      </c>
      <c r="M24" s="85">
        <f t="shared" si="2"/>
        <v>9</v>
      </c>
      <c r="N24" s="85">
        <f t="shared" si="3"/>
        <v>12</v>
      </c>
      <c r="O24" s="86" t="s">
        <v>72</v>
      </c>
      <c r="P24" s="20"/>
      <c r="S24" s="20"/>
      <c r="T24" s="20"/>
      <c r="U24" s="20"/>
      <c r="V24" s="20"/>
      <c r="W24" s="20"/>
      <c r="X24" s="20"/>
      <c r="Y24" s="20"/>
    </row>
    <row r="25" spans="1:25" hidden="1">
      <c r="A25" s="100"/>
      <c r="B25" s="106" t="s">
        <v>76</v>
      </c>
      <c r="C25" s="85" t="s">
        <v>60</v>
      </c>
      <c r="D25" s="85">
        <v>1000</v>
      </c>
      <c r="E25" s="85">
        <v>942.72937009999998</v>
      </c>
      <c r="F25" s="85">
        <v>187.52146909999999</v>
      </c>
      <c r="G25" s="85">
        <f t="shared" si="0"/>
        <v>961.19871338998632</v>
      </c>
      <c r="H25" s="85">
        <v>1500</v>
      </c>
      <c r="I25" s="85">
        <v>1093.0241699999999</v>
      </c>
      <c r="J25" s="85">
        <v>231.2453003</v>
      </c>
      <c r="K25" s="85">
        <f t="shared" si="1"/>
        <v>1117</v>
      </c>
      <c r="L25" s="85" t="s">
        <v>49</v>
      </c>
      <c r="M25" s="85">
        <f t="shared" si="2"/>
        <v>96</v>
      </c>
      <c r="N25" s="85">
        <f t="shared" si="3"/>
        <v>74</v>
      </c>
      <c r="O25" s="86" t="s">
        <v>63</v>
      </c>
      <c r="P25" s="20"/>
      <c r="S25" s="20"/>
      <c r="T25" s="20"/>
      <c r="U25" s="20"/>
      <c r="V25" s="20"/>
      <c r="W25" s="20"/>
      <c r="X25" s="20"/>
      <c r="Y25" s="20"/>
    </row>
    <row r="26" spans="1:25" hidden="1">
      <c r="A26" s="100"/>
      <c r="B26" s="104"/>
      <c r="C26" s="85" t="s">
        <v>63</v>
      </c>
      <c r="D26" s="85">
        <v>1000</v>
      </c>
      <c r="E26" s="85">
        <v>716.59796140000003</v>
      </c>
      <c r="F26" s="85">
        <v>182.89768979999999</v>
      </c>
      <c r="G26" s="85">
        <f t="shared" si="0"/>
        <v>739.57028281077714</v>
      </c>
      <c r="H26" s="85">
        <v>1500</v>
      </c>
      <c r="I26" s="85">
        <v>1081.0876459999999</v>
      </c>
      <c r="J26" s="85">
        <v>213.83769229999999</v>
      </c>
      <c r="K26" s="85">
        <f t="shared" si="1"/>
        <v>1102</v>
      </c>
      <c r="L26" s="85" t="s">
        <v>49</v>
      </c>
      <c r="M26" s="85">
        <f t="shared" si="2"/>
        <v>74</v>
      </c>
      <c r="N26" s="85">
        <f t="shared" si="3"/>
        <v>73</v>
      </c>
      <c r="O26" s="86" t="s">
        <v>77</v>
      </c>
      <c r="P26" s="20"/>
      <c r="S26" s="20"/>
      <c r="T26" s="20"/>
      <c r="U26" s="20"/>
      <c r="V26" s="20"/>
      <c r="W26" s="20"/>
      <c r="X26" s="20"/>
      <c r="Y26" s="20"/>
    </row>
    <row r="27" spans="1:25" hidden="1">
      <c r="A27" s="100"/>
      <c r="B27" s="104"/>
      <c r="C27" s="85" t="s">
        <v>78</v>
      </c>
      <c r="D27" s="85">
        <v>600</v>
      </c>
      <c r="E27" s="85">
        <v>97.650665279999998</v>
      </c>
      <c r="F27" s="85">
        <v>47.122280119999999</v>
      </c>
      <c r="G27" s="85">
        <f t="shared" si="0"/>
        <v>108.42583508248551</v>
      </c>
      <c r="H27" s="85">
        <v>638</v>
      </c>
      <c r="I27" s="85">
        <v>130.40222170000001</v>
      </c>
      <c r="J27" s="85">
        <v>58.479354860000001</v>
      </c>
      <c r="K27" s="85">
        <f t="shared" si="1"/>
        <v>143</v>
      </c>
      <c r="L27" s="85" t="s">
        <v>49</v>
      </c>
      <c r="M27" s="85">
        <f t="shared" si="2"/>
        <v>18</v>
      </c>
      <c r="N27" s="85">
        <f t="shared" si="3"/>
        <v>22</v>
      </c>
      <c r="O27" s="86" t="s">
        <v>79</v>
      </c>
      <c r="P27" s="20"/>
      <c r="S27" s="21"/>
    </row>
    <row r="28" spans="1:25" hidden="1">
      <c r="A28" s="100"/>
      <c r="B28" s="104"/>
      <c r="C28" s="85" t="s">
        <v>80</v>
      </c>
      <c r="D28" s="85">
        <v>600</v>
      </c>
      <c r="E28" s="85">
        <v>98.681983950000003</v>
      </c>
      <c r="F28" s="85">
        <v>47.68986511</v>
      </c>
      <c r="G28" s="85">
        <f t="shared" si="0"/>
        <v>109.60135578777323</v>
      </c>
      <c r="H28" s="85">
        <v>638</v>
      </c>
      <c r="I28" s="85">
        <v>131.78193659999999</v>
      </c>
      <c r="J28" s="85">
        <v>59.1888504</v>
      </c>
      <c r="K28" s="85">
        <f t="shared" si="1"/>
        <v>144</v>
      </c>
      <c r="L28" s="85" t="s">
        <v>49</v>
      </c>
      <c r="M28" s="85">
        <f t="shared" si="2"/>
        <v>18</v>
      </c>
      <c r="N28" s="85">
        <f t="shared" si="3"/>
        <v>23</v>
      </c>
      <c r="O28" s="86" t="s">
        <v>79</v>
      </c>
      <c r="P28" s="20"/>
      <c r="S28" s="21"/>
    </row>
    <row r="29" spans="1:25" hidden="1">
      <c r="A29" s="100"/>
      <c r="B29" s="104"/>
      <c r="C29" s="85" t="s">
        <v>79</v>
      </c>
      <c r="D29" s="85">
        <v>600</v>
      </c>
      <c r="E29" s="85">
        <v>99.01017761</v>
      </c>
      <c r="F29" s="85">
        <v>47.91275787</v>
      </c>
      <c r="G29" s="85">
        <f t="shared" si="0"/>
        <v>109.99385272401814</v>
      </c>
      <c r="H29" s="85">
        <v>638</v>
      </c>
      <c r="I29" s="85">
        <v>132.07388309999999</v>
      </c>
      <c r="J29" s="85">
        <v>59.404079439999997</v>
      </c>
      <c r="K29" s="85">
        <f t="shared" si="1"/>
        <v>145</v>
      </c>
      <c r="L29" s="85" t="s">
        <v>49</v>
      </c>
      <c r="M29" s="85">
        <f t="shared" si="2"/>
        <v>18</v>
      </c>
      <c r="N29" s="85">
        <f t="shared" si="3"/>
        <v>23</v>
      </c>
      <c r="O29" s="86" t="s">
        <v>80</v>
      </c>
      <c r="P29" s="20"/>
      <c r="S29" s="21"/>
    </row>
    <row r="30" spans="1:25" hidden="1">
      <c r="A30" s="101"/>
      <c r="B30" s="105"/>
      <c r="C30" s="85" t="s">
        <v>81</v>
      </c>
      <c r="D30" s="85">
        <v>600</v>
      </c>
      <c r="E30" s="85">
        <v>98.665573120000005</v>
      </c>
      <c r="F30" s="85">
        <v>47.722358700000001</v>
      </c>
      <c r="G30" s="85">
        <f t="shared" si="0"/>
        <v>109.60072462803124</v>
      </c>
      <c r="H30" s="85">
        <v>638</v>
      </c>
      <c r="I30" s="85">
        <v>131.76150509999999</v>
      </c>
      <c r="J30" s="85">
        <v>59.232192990000001</v>
      </c>
      <c r="K30" s="85">
        <f t="shared" si="1"/>
        <v>144</v>
      </c>
      <c r="L30" s="85" t="s">
        <v>49</v>
      </c>
      <c r="M30" s="85">
        <f t="shared" si="2"/>
        <v>18</v>
      </c>
      <c r="N30" s="85">
        <f t="shared" si="3"/>
        <v>23</v>
      </c>
      <c r="O30" s="86" t="s">
        <v>79</v>
      </c>
      <c r="P30" s="20"/>
      <c r="S30" s="21"/>
    </row>
    <row r="31" spans="1:25" hidden="1">
      <c r="A31" s="99" t="s">
        <v>82</v>
      </c>
      <c r="B31" s="106" t="s">
        <v>43</v>
      </c>
      <c r="C31" s="85" t="s">
        <v>83</v>
      </c>
      <c r="D31" s="85">
        <v>2495</v>
      </c>
      <c r="E31" s="85">
        <v>357.9251099</v>
      </c>
      <c r="F31" s="85">
        <v>34.69272995</v>
      </c>
      <c r="G31" s="85">
        <f t="shared" si="0"/>
        <v>359.60251640986985</v>
      </c>
      <c r="H31" s="85">
        <v>2495</v>
      </c>
      <c r="I31" s="85">
        <v>531.5</v>
      </c>
      <c r="J31" s="85">
        <v>59.9</v>
      </c>
      <c r="K31" s="85">
        <f t="shared" si="1"/>
        <v>535</v>
      </c>
      <c r="L31" s="85" t="s">
        <v>49</v>
      </c>
      <c r="M31" s="85">
        <f t="shared" si="2"/>
        <v>14</v>
      </c>
      <c r="N31" s="85">
        <f t="shared" si="3"/>
        <v>21</v>
      </c>
      <c r="O31" s="86" t="s">
        <v>84</v>
      </c>
      <c r="P31" s="20"/>
      <c r="S31" s="21"/>
    </row>
    <row r="32" spans="1:25" hidden="1">
      <c r="A32" s="100"/>
      <c r="B32" s="104"/>
      <c r="C32" s="85" t="s">
        <v>85</v>
      </c>
      <c r="D32" s="85">
        <v>2495</v>
      </c>
      <c r="E32" s="85">
        <v>426.95700069999998</v>
      </c>
      <c r="F32" s="85">
        <v>71.626243590000001</v>
      </c>
      <c r="G32" s="85">
        <f>SQRT(E32^2+F32^2)</f>
        <v>432.92331794158861</v>
      </c>
      <c r="H32" s="85">
        <v>2495</v>
      </c>
      <c r="I32" s="85">
        <v>985.68554689999996</v>
      </c>
      <c r="J32" s="85">
        <v>87.279899599999993</v>
      </c>
      <c r="K32" s="85">
        <f>ROUND(SQRT(I32^2+J32^2),0)</f>
        <v>990</v>
      </c>
      <c r="L32" s="85" t="s">
        <v>49</v>
      </c>
      <c r="M32" s="85">
        <f>ROUND(((G32/D32)*100),0)</f>
        <v>17</v>
      </c>
      <c r="N32" s="85">
        <f>ROUND(((K32/H32)*100),0)</f>
        <v>40</v>
      </c>
      <c r="O32" s="86" t="s">
        <v>86</v>
      </c>
      <c r="P32" s="20"/>
      <c r="S32" s="21"/>
    </row>
    <row r="33" spans="1:19" hidden="1">
      <c r="A33" s="100"/>
      <c r="B33" s="104"/>
      <c r="C33" s="85" t="s">
        <v>86</v>
      </c>
      <c r="D33" s="85">
        <v>2495</v>
      </c>
      <c r="E33" s="85">
        <v>452.983429</v>
      </c>
      <c r="F33" s="85">
        <v>15.73863792</v>
      </c>
      <c r="G33" s="85">
        <f t="shared" ref="G33:G34" si="4">SQRT(E33^2+F33^2)</f>
        <v>453.25676130883573</v>
      </c>
      <c r="H33" s="85">
        <v>2495</v>
      </c>
      <c r="I33" s="85">
        <v>887.46875</v>
      </c>
      <c r="J33" s="85">
        <v>62.39434052</v>
      </c>
      <c r="K33" s="85">
        <f t="shared" si="1"/>
        <v>890</v>
      </c>
      <c r="L33" s="85" t="s">
        <v>49</v>
      </c>
      <c r="M33" s="85">
        <f t="shared" si="2"/>
        <v>18</v>
      </c>
      <c r="N33" s="85"/>
      <c r="O33" s="86" t="s">
        <v>87</v>
      </c>
      <c r="P33" s="20"/>
      <c r="S33" s="21"/>
    </row>
    <row r="34" spans="1:19" hidden="1">
      <c r="A34" s="100"/>
      <c r="B34" s="104"/>
      <c r="C34" s="85" t="s">
        <v>87</v>
      </c>
      <c r="D34" s="85">
        <v>2495</v>
      </c>
      <c r="E34" s="85">
        <v>438.54235840000001</v>
      </c>
      <c r="F34" s="85">
        <v>30.376859660000001</v>
      </c>
      <c r="G34" s="85">
        <f t="shared" si="4"/>
        <v>439.59316841124519</v>
      </c>
      <c r="H34" s="85">
        <v>2495</v>
      </c>
      <c r="I34" s="85">
        <v>1086.991943</v>
      </c>
      <c r="J34" s="85">
        <v>76.350753780000005</v>
      </c>
      <c r="K34" s="85">
        <f t="shared" si="1"/>
        <v>1090</v>
      </c>
      <c r="L34" s="85" t="s">
        <v>49</v>
      </c>
      <c r="M34" s="85">
        <f t="shared" si="2"/>
        <v>18</v>
      </c>
      <c r="N34" s="85"/>
      <c r="O34" s="86" t="s">
        <v>86</v>
      </c>
      <c r="P34" s="20"/>
      <c r="S34" s="21"/>
    </row>
    <row r="35" spans="1:19" hidden="1">
      <c r="A35" s="100"/>
      <c r="B35" s="104"/>
      <c r="C35" s="85" t="s">
        <v>88</v>
      </c>
      <c r="D35" s="85">
        <v>2495</v>
      </c>
      <c r="E35" s="85">
        <v>355.7840271</v>
      </c>
      <c r="F35" s="85">
        <v>87.744331360000004</v>
      </c>
      <c r="G35" s="85">
        <f t="shared" si="0"/>
        <v>366.44418623483034</v>
      </c>
      <c r="H35" s="85">
        <v>2495</v>
      </c>
      <c r="I35" s="85">
        <v>987.15069579999999</v>
      </c>
      <c r="J35" s="85">
        <v>83.302749629999994</v>
      </c>
      <c r="K35" s="85">
        <f t="shared" si="1"/>
        <v>991</v>
      </c>
      <c r="L35" s="85" t="s">
        <v>49</v>
      </c>
      <c r="M35" s="85">
        <f t="shared" si="2"/>
        <v>15</v>
      </c>
      <c r="N35" s="85">
        <f t="shared" si="3"/>
        <v>40</v>
      </c>
      <c r="O35" s="86" t="s">
        <v>85</v>
      </c>
      <c r="P35" s="20"/>
      <c r="S35" s="21"/>
    </row>
    <row r="36" spans="1:19" hidden="1">
      <c r="A36" s="100"/>
      <c r="B36" s="104"/>
      <c r="C36" s="85" t="s">
        <v>89</v>
      </c>
      <c r="D36" s="85">
        <v>2495</v>
      </c>
      <c r="E36" s="85">
        <v>176.94023129999999</v>
      </c>
      <c r="F36" s="85">
        <v>80.303779599999999</v>
      </c>
      <c r="G36" s="85">
        <f t="shared" si="0"/>
        <v>194.31042810550048</v>
      </c>
      <c r="H36" s="85">
        <v>2495</v>
      </c>
      <c r="I36" s="85">
        <v>312.4669189</v>
      </c>
      <c r="J36" s="85">
        <v>136.2778931</v>
      </c>
      <c r="K36" s="85">
        <f t="shared" si="1"/>
        <v>341</v>
      </c>
      <c r="L36" s="85" t="s">
        <v>49</v>
      </c>
      <c r="M36" s="85">
        <f t="shared" si="2"/>
        <v>8</v>
      </c>
      <c r="N36" s="85">
        <f t="shared" si="3"/>
        <v>14</v>
      </c>
      <c r="O36" s="86" t="s">
        <v>90</v>
      </c>
      <c r="P36" s="20"/>
      <c r="S36" s="21"/>
    </row>
    <row r="37" spans="1:19" hidden="1">
      <c r="A37" s="100"/>
      <c r="B37" s="104"/>
      <c r="C37" s="85" t="s">
        <v>91</v>
      </c>
      <c r="D37" s="85">
        <v>1386</v>
      </c>
      <c r="E37" s="85">
        <v>114.2326965</v>
      </c>
      <c r="F37" s="85">
        <v>164.5536041</v>
      </c>
      <c r="G37" s="85">
        <f t="shared" si="0"/>
        <v>200.31724232317259</v>
      </c>
      <c r="H37" s="85">
        <v>1386</v>
      </c>
      <c r="I37" s="85">
        <v>227.51329039999999</v>
      </c>
      <c r="J37" s="85">
        <v>221.90417479999999</v>
      </c>
      <c r="K37" s="85">
        <f t="shared" si="1"/>
        <v>318</v>
      </c>
      <c r="L37" s="85" t="s">
        <v>49</v>
      </c>
      <c r="M37" s="85">
        <f t="shared" si="2"/>
        <v>14</v>
      </c>
      <c r="N37" s="85">
        <f t="shared" si="3"/>
        <v>23</v>
      </c>
      <c r="O37" s="86" t="s">
        <v>92</v>
      </c>
      <c r="P37" s="20"/>
      <c r="S37" s="21"/>
    </row>
    <row r="38" spans="1:19" hidden="1">
      <c r="A38" s="100"/>
      <c r="B38" s="104"/>
      <c r="C38" s="85" t="s">
        <v>92</v>
      </c>
      <c r="D38" s="85">
        <v>1386</v>
      </c>
      <c r="E38" s="85">
        <v>113.53933720000001</v>
      </c>
      <c r="F38" s="85">
        <v>163.6091309</v>
      </c>
      <c r="G38" s="85">
        <f t="shared" si="0"/>
        <v>199.14599871870044</v>
      </c>
      <c r="H38" s="85">
        <v>1386</v>
      </c>
      <c r="I38" s="85">
        <v>227.50656129999999</v>
      </c>
      <c r="J38" s="85">
        <v>221.87661739999999</v>
      </c>
      <c r="K38" s="85">
        <f t="shared" si="1"/>
        <v>318</v>
      </c>
      <c r="L38" s="85" t="s">
        <v>49</v>
      </c>
      <c r="M38" s="85">
        <f t="shared" si="2"/>
        <v>14</v>
      </c>
      <c r="N38" s="85">
        <f t="shared" si="3"/>
        <v>23</v>
      </c>
      <c r="O38" s="86" t="s">
        <v>91</v>
      </c>
      <c r="P38" s="20"/>
      <c r="S38" s="21"/>
    </row>
    <row r="39" spans="1:19">
      <c r="A39" s="100"/>
      <c r="B39" s="104" t="s">
        <v>93</v>
      </c>
      <c r="C39" s="85" t="s">
        <v>94</v>
      </c>
      <c r="D39" s="85">
        <v>497</v>
      </c>
      <c r="E39" s="85">
        <v>153.40911869999999</v>
      </c>
      <c r="F39" s="85">
        <v>13.19035912</v>
      </c>
      <c r="G39" s="85">
        <f t="shared" si="0"/>
        <v>153.97513849328161</v>
      </c>
      <c r="H39" s="85">
        <v>595</v>
      </c>
      <c r="I39" s="85">
        <v>292.37100220000002</v>
      </c>
      <c r="J39" s="85">
        <v>20.133264539999999</v>
      </c>
      <c r="K39" s="85">
        <f t="shared" si="1"/>
        <v>293</v>
      </c>
      <c r="L39" s="85" t="s">
        <v>45</v>
      </c>
      <c r="M39" s="85">
        <f t="shared" si="2"/>
        <v>31</v>
      </c>
      <c r="N39" s="85">
        <f t="shared" si="3"/>
        <v>49</v>
      </c>
      <c r="O39" s="86" t="s">
        <v>95</v>
      </c>
      <c r="P39" s="20"/>
      <c r="S39" s="21"/>
    </row>
    <row r="40" spans="1:19">
      <c r="A40" s="100"/>
      <c r="B40" s="104"/>
      <c r="C40" s="85" t="s">
        <v>95</v>
      </c>
      <c r="D40" s="85">
        <v>497</v>
      </c>
      <c r="E40" s="85">
        <v>153.40911869999999</v>
      </c>
      <c r="F40" s="85">
        <v>13.19035912</v>
      </c>
      <c r="G40" s="85">
        <f t="shared" si="0"/>
        <v>153.97513849328161</v>
      </c>
      <c r="H40" s="85">
        <v>595</v>
      </c>
      <c r="I40" s="85">
        <v>292.37100220000002</v>
      </c>
      <c r="J40" s="85">
        <v>20.133264539999999</v>
      </c>
      <c r="K40" s="85">
        <f t="shared" si="1"/>
        <v>293</v>
      </c>
      <c r="L40" s="85" t="s">
        <v>45</v>
      </c>
      <c r="M40" s="85">
        <f t="shared" si="2"/>
        <v>31</v>
      </c>
      <c r="N40" s="85">
        <f t="shared" si="3"/>
        <v>49</v>
      </c>
      <c r="O40" s="86" t="s">
        <v>94</v>
      </c>
      <c r="P40" s="20"/>
      <c r="S40" s="21"/>
    </row>
    <row r="41" spans="1:19" hidden="1">
      <c r="A41" s="100"/>
      <c r="B41" s="104" t="s">
        <v>96</v>
      </c>
      <c r="C41" s="85" t="s">
        <v>97</v>
      </c>
      <c r="D41" s="85">
        <v>300</v>
      </c>
      <c r="E41" s="85">
        <v>101.9</v>
      </c>
      <c r="F41" s="85">
        <v>-48.1</v>
      </c>
      <c r="G41" s="85">
        <f t="shared" si="0"/>
        <v>112.68194176530683</v>
      </c>
      <c r="H41" s="85">
        <v>525</v>
      </c>
      <c r="I41" s="85">
        <v>152.4</v>
      </c>
      <c r="J41" s="85">
        <v>-66.2</v>
      </c>
      <c r="K41" s="85">
        <f t="shared" si="1"/>
        <v>166</v>
      </c>
      <c r="L41" s="85" t="s">
        <v>49</v>
      </c>
      <c r="M41" s="85">
        <f t="shared" si="2"/>
        <v>38</v>
      </c>
      <c r="N41" s="85">
        <f t="shared" si="3"/>
        <v>32</v>
      </c>
      <c r="O41" s="86" t="s">
        <v>98</v>
      </c>
      <c r="P41" s="20"/>
      <c r="S41" s="21"/>
    </row>
    <row r="42" spans="1:19" hidden="1">
      <c r="A42" s="100"/>
      <c r="B42" s="104"/>
      <c r="C42" s="85" t="s">
        <v>99</v>
      </c>
      <c r="D42" s="85">
        <v>300</v>
      </c>
      <c r="E42" s="85">
        <v>101.9</v>
      </c>
      <c r="F42" s="85">
        <v>-48.1</v>
      </c>
      <c r="G42" s="85">
        <f t="shared" si="0"/>
        <v>112.68194176530683</v>
      </c>
      <c r="H42" s="85">
        <v>525</v>
      </c>
      <c r="I42" s="85">
        <v>152.4</v>
      </c>
      <c r="J42" s="85">
        <v>-66.2</v>
      </c>
      <c r="K42" s="85">
        <f t="shared" si="1"/>
        <v>166</v>
      </c>
      <c r="L42" s="85" t="s">
        <v>49</v>
      </c>
      <c r="M42" s="85">
        <f t="shared" si="2"/>
        <v>38</v>
      </c>
      <c r="N42" s="85">
        <f t="shared" si="3"/>
        <v>32</v>
      </c>
      <c r="O42" s="86" t="s">
        <v>98</v>
      </c>
      <c r="P42" s="20"/>
      <c r="S42" s="21"/>
    </row>
    <row r="43" spans="1:19" hidden="1">
      <c r="A43" s="101"/>
      <c r="B43" s="104"/>
      <c r="C43" s="85" t="s">
        <v>98</v>
      </c>
      <c r="D43" s="85">
        <v>370</v>
      </c>
      <c r="E43" s="85">
        <v>103.0822601</v>
      </c>
      <c r="F43" s="85">
        <v>50.926391600000002</v>
      </c>
      <c r="G43" s="85">
        <f t="shared" si="0"/>
        <v>114.97586576634508</v>
      </c>
      <c r="H43" s="85">
        <v>525</v>
      </c>
      <c r="I43" s="85">
        <v>153.21957399999999</v>
      </c>
      <c r="J43" s="85">
        <v>71.905128480000002</v>
      </c>
      <c r="K43" s="85">
        <f t="shared" si="1"/>
        <v>169</v>
      </c>
      <c r="L43" s="85" t="s">
        <v>49</v>
      </c>
      <c r="M43" s="85">
        <f t="shared" si="2"/>
        <v>31</v>
      </c>
      <c r="N43" s="85">
        <f t="shared" si="3"/>
        <v>32</v>
      </c>
      <c r="O43" s="86" t="s">
        <v>99</v>
      </c>
      <c r="P43" s="20"/>
      <c r="S43" s="21"/>
    </row>
    <row r="44" spans="1:19">
      <c r="A44" s="99" t="s">
        <v>100</v>
      </c>
      <c r="B44" s="104" t="s">
        <v>101</v>
      </c>
      <c r="C44" s="85" t="s">
        <v>102</v>
      </c>
      <c r="D44" s="85">
        <v>743</v>
      </c>
      <c r="E44" s="85">
        <v>263.7792053</v>
      </c>
      <c r="F44" s="85">
        <v>56.213695530000003</v>
      </c>
      <c r="G44" s="85">
        <f t="shared" si="0"/>
        <v>269.70251892379332</v>
      </c>
      <c r="H44" s="85">
        <v>743</v>
      </c>
      <c r="I44" s="85">
        <v>456.60296629999999</v>
      </c>
      <c r="J44" s="85">
        <v>8.8761997220000008</v>
      </c>
      <c r="K44" s="85">
        <f t="shared" si="1"/>
        <v>457</v>
      </c>
      <c r="L44" s="85" t="s">
        <v>45</v>
      </c>
      <c r="M44" s="85">
        <f t="shared" si="2"/>
        <v>36</v>
      </c>
      <c r="N44" s="85">
        <f t="shared" si="3"/>
        <v>62</v>
      </c>
      <c r="O44" s="86" t="s">
        <v>103</v>
      </c>
      <c r="P44" s="20"/>
      <c r="S44" s="21"/>
    </row>
    <row r="45" spans="1:19">
      <c r="A45" s="100"/>
      <c r="B45" s="104"/>
      <c r="C45" s="85" t="s">
        <v>104</v>
      </c>
      <c r="D45" s="85">
        <v>943</v>
      </c>
      <c r="E45" s="85">
        <v>484.73501590000001</v>
      </c>
      <c r="F45" s="85">
        <v>158.3817444</v>
      </c>
      <c r="G45" s="85">
        <f t="shared" si="0"/>
        <v>509.95373574350862</v>
      </c>
      <c r="H45" s="85">
        <v>1017</v>
      </c>
      <c r="I45" s="85">
        <v>826.57305910000002</v>
      </c>
      <c r="J45" s="85">
        <v>302.3581848</v>
      </c>
      <c r="K45" s="85">
        <f t="shared" si="1"/>
        <v>880</v>
      </c>
      <c r="L45" s="85" t="s">
        <v>45</v>
      </c>
      <c r="M45" s="85">
        <f t="shared" si="2"/>
        <v>54</v>
      </c>
      <c r="N45" s="85">
        <f t="shared" si="3"/>
        <v>87</v>
      </c>
      <c r="O45" s="86" t="s">
        <v>105</v>
      </c>
      <c r="P45" s="22"/>
      <c r="S45" s="21"/>
    </row>
    <row r="46" spans="1:19">
      <c r="A46" s="100"/>
      <c r="B46" s="104"/>
      <c r="C46" s="85" t="s">
        <v>105</v>
      </c>
      <c r="D46" s="85">
        <v>943</v>
      </c>
      <c r="E46" s="85">
        <v>477.836792</v>
      </c>
      <c r="F46" s="85">
        <v>162.43475340000001</v>
      </c>
      <c r="G46" s="85">
        <f t="shared" si="0"/>
        <v>504.69104301638845</v>
      </c>
      <c r="H46" s="85">
        <v>1017</v>
      </c>
      <c r="I46" s="85">
        <v>822.88415529999997</v>
      </c>
      <c r="J46" s="85">
        <v>309.42300419999998</v>
      </c>
      <c r="K46" s="85">
        <f t="shared" si="1"/>
        <v>879</v>
      </c>
      <c r="L46" s="85" t="s">
        <v>45</v>
      </c>
      <c r="M46" s="85">
        <f t="shared" si="2"/>
        <v>54</v>
      </c>
      <c r="N46" s="85">
        <f t="shared" si="3"/>
        <v>86</v>
      </c>
      <c r="O46" s="86" t="s">
        <v>104</v>
      </c>
      <c r="P46" s="20"/>
      <c r="S46" s="21"/>
    </row>
    <row r="47" spans="1:19">
      <c r="A47" s="100"/>
      <c r="B47" s="104"/>
      <c r="C47" s="85" t="s">
        <v>106</v>
      </c>
      <c r="D47" s="85">
        <v>823</v>
      </c>
      <c r="E47" s="85">
        <v>342.64794920000003</v>
      </c>
      <c r="F47" s="85">
        <v>66.69700623</v>
      </c>
      <c r="G47" s="85">
        <f t="shared" si="0"/>
        <v>349.07894197589525</v>
      </c>
      <c r="H47" s="85">
        <v>932</v>
      </c>
      <c r="I47" s="85">
        <v>689.75274660000002</v>
      </c>
      <c r="J47" s="85">
        <v>263.5344849</v>
      </c>
      <c r="K47" s="85">
        <f t="shared" si="1"/>
        <v>738</v>
      </c>
      <c r="L47" s="85" t="s">
        <v>45</v>
      </c>
      <c r="M47" s="85">
        <f t="shared" si="2"/>
        <v>42</v>
      </c>
      <c r="N47" s="85">
        <f t="shared" si="3"/>
        <v>79</v>
      </c>
      <c r="O47" s="86" t="s">
        <v>107</v>
      </c>
      <c r="P47" s="22"/>
      <c r="S47" s="21"/>
    </row>
    <row r="48" spans="1:19">
      <c r="A48" s="100"/>
      <c r="B48" s="104"/>
      <c r="C48" s="85" t="s">
        <v>107</v>
      </c>
      <c r="D48" s="85">
        <v>823</v>
      </c>
      <c r="E48" s="85">
        <v>613.6287231</v>
      </c>
      <c r="F48" s="85">
        <v>290.6984253</v>
      </c>
      <c r="G48" s="85">
        <f t="shared" si="0"/>
        <v>679.00352302858937</v>
      </c>
      <c r="H48" s="85">
        <v>932</v>
      </c>
      <c r="I48" s="85">
        <v>898.36016849999999</v>
      </c>
      <c r="J48" s="85">
        <v>660.78601070000002</v>
      </c>
      <c r="K48" s="85">
        <f t="shared" si="1"/>
        <v>1115</v>
      </c>
      <c r="L48" s="85" t="s">
        <v>45</v>
      </c>
      <c r="M48" s="85">
        <f t="shared" si="2"/>
        <v>83</v>
      </c>
      <c r="N48" s="85">
        <f t="shared" si="3"/>
        <v>120</v>
      </c>
      <c r="O48" s="86" t="s">
        <v>103</v>
      </c>
      <c r="P48" s="20"/>
      <c r="S48" s="21"/>
    </row>
    <row r="49" spans="1:19">
      <c r="A49" s="100"/>
      <c r="B49" s="104" t="s">
        <v>55</v>
      </c>
      <c r="C49" s="85" t="s">
        <v>108</v>
      </c>
      <c r="D49" s="85">
        <v>204</v>
      </c>
      <c r="E49" s="85">
        <v>44.810039519999997</v>
      </c>
      <c r="F49" s="85">
        <v>35.930408479999997</v>
      </c>
      <c r="G49" s="85">
        <f t="shared" si="0"/>
        <v>57.436346465662467</v>
      </c>
      <c r="H49" s="85">
        <v>204</v>
      </c>
      <c r="I49" s="85">
        <v>266.353363</v>
      </c>
      <c r="J49" s="85">
        <v>32.221801759999998</v>
      </c>
      <c r="K49" s="85">
        <f t="shared" si="1"/>
        <v>268</v>
      </c>
      <c r="L49" s="85" t="s">
        <v>45</v>
      </c>
      <c r="M49" s="85">
        <f t="shared" si="2"/>
        <v>28</v>
      </c>
      <c r="N49" s="85">
        <f t="shared" si="3"/>
        <v>131</v>
      </c>
      <c r="O49" s="86" t="s">
        <v>109</v>
      </c>
      <c r="P49" s="20"/>
      <c r="S49" s="21"/>
    </row>
    <row r="50" spans="1:19">
      <c r="A50" s="100"/>
      <c r="B50" s="104"/>
      <c r="C50" s="85" t="s">
        <v>110</v>
      </c>
      <c r="D50" s="85">
        <v>204</v>
      </c>
      <c r="E50" s="85">
        <v>44.810039519999997</v>
      </c>
      <c r="F50" s="85">
        <v>35.930408479999997</v>
      </c>
      <c r="G50" s="85">
        <f t="shared" si="0"/>
        <v>57.436346465662467</v>
      </c>
      <c r="H50" s="85">
        <v>204</v>
      </c>
      <c r="I50" s="85">
        <v>266.353363</v>
      </c>
      <c r="J50" s="85">
        <v>32.221801759999998</v>
      </c>
      <c r="K50" s="85">
        <f t="shared" si="1"/>
        <v>268</v>
      </c>
      <c r="L50" s="85" t="s">
        <v>45</v>
      </c>
      <c r="M50" s="85">
        <f t="shared" si="2"/>
        <v>28</v>
      </c>
      <c r="N50" s="85">
        <f t="shared" si="3"/>
        <v>131</v>
      </c>
      <c r="O50" s="86" t="s">
        <v>109</v>
      </c>
      <c r="P50" s="20"/>
      <c r="S50" s="21"/>
    </row>
    <row r="51" spans="1:19">
      <c r="A51" s="100"/>
      <c r="B51" s="104"/>
      <c r="C51" s="85" t="s">
        <v>111</v>
      </c>
      <c r="D51" s="85">
        <v>230</v>
      </c>
      <c r="E51" s="85">
        <v>152.3584137</v>
      </c>
      <c r="F51" s="85">
        <v>7.645689011</v>
      </c>
      <c r="G51" s="85">
        <f t="shared" si="0"/>
        <v>152.55013204069434</v>
      </c>
      <c r="H51" s="85">
        <v>230</v>
      </c>
      <c r="I51" s="85">
        <v>152.3584137</v>
      </c>
      <c r="J51" s="85">
        <v>7.645689011</v>
      </c>
      <c r="K51" s="85">
        <f t="shared" si="1"/>
        <v>153</v>
      </c>
      <c r="L51" s="85" t="s">
        <v>45</v>
      </c>
      <c r="M51" s="85">
        <f t="shared" si="2"/>
        <v>66</v>
      </c>
      <c r="N51" s="85">
        <f t="shared" si="3"/>
        <v>67</v>
      </c>
      <c r="O51" s="86" t="s">
        <v>65</v>
      </c>
      <c r="P51" s="20"/>
      <c r="S51" s="21"/>
    </row>
    <row r="52" spans="1:19">
      <c r="A52" s="100"/>
      <c r="B52" s="104"/>
      <c r="C52" s="85" t="s">
        <v>112</v>
      </c>
      <c r="D52" s="85">
        <v>536</v>
      </c>
      <c r="E52" s="85">
        <v>148.50494380000001</v>
      </c>
      <c r="F52" s="85">
        <v>15.21000671</v>
      </c>
      <c r="G52" s="85">
        <f t="shared" si="0"/>
        <v>149.28182286252871</v>
      </c>
      <c r="H52" s="85">
        <v>536</v>
      </c>
      <c r="I52" s="85">
        <v>148.50494380000001</v>
      </c>
      <c r="J52" s="85">
        <v>15.21000671</v>
      </c>
      <c r="K52" s="85">
        <f t="shared" si="1"/>
        <v>149</v>
      </c>
      <c r="L52" s="85" t="s">
        <v>45</v>
      </c>
      <c r="M52" s="85">
        <f t="shared" si="2"/>
        <v>28</v>
      </c>
      <c r="N52" s="85">
        <f t="shared" si="3"/>
        <v>28</v>
      </c>
      <c r="O52" s="86" t="s">
        <v>65</v>
      </c>
      <c r="P52" s="20"/>
      <c r="S52" s="21"/>
    </row>
    <row r="53" spans="1:19" hidden="1">
      <c r="A53" s="100"/>
      <c r="B53" s="104"/>
      <c r="C53" s="85" t="s">
        <v>113</v>
      </c>
      <c r="D53" s="85">
        <v>97</v>
      </c>
      <c r="E53" s="85">
        <v>46.930618289999998</v>
      </c>
      <c r="F53" s="85">
        <v>5.0466313359999999</v>
      </c>
      <c r="G53" s="85">
        <f t="shared" si="0"/>
        <v>47.201180291632326</v>
      </c>
      <c r="H53" s="85">
        <v>97</v>
      </c>
      <c r="I53" s="85">
        <v>46.930618289999998</v>
      </c>
      <c r="J53" s="85">
        <v>5.0466313359999999</v>
      </c>
      <c r="K53" s="85">
        <f t="shared" si="1"/>
        <v>47</v>
      </c>
      <c r="L53" s="85" t="s">
        <v>49</v>
      </c>
      <c r="M53" s="85">
        <f t="shared" si="2"/>
        <v>49</v>
      </c>
      <c r="N53" s="85">
        <f t="shared" si="3"/>
        <v>48</v>
      </c>
      <c r="O53" s="86" t="s">
        <v>65</v>
      </c>
      <c r="P53" s="20"/>
      <c r="S53" s="21"/>
    </row>
    <row r="54" spans="1:19">
      <c r="A54" s="100"/>
      <c r="B54" s="104"/>
      <c r="C54" s="85" t="s">
        <v>109</v>
      </c>
      <c r="D54" s="85">
        <v>408</v>
      </c>
      <c r="E54" s="85">
        <v>436.83880620000002</v>
      </c>
      <c r="F54" s="85">
        <v>20.610700609999999</v>
      </c>
      <c r="G54" s="85">
        <f t="shared" si="0"/>
        <v>437.32475756796146</v>
      </c>
      <c r="H54" s="85">
        <v>408</v>
      </c>
      <c r="I54" s="85">
        <v>612.45465090000005</v>
      </c>
      <c r="J54" s="85">
        <v>49.851150509999997</v>
      </c>
      <c r="K54" s="85">
        <f t="shared" si="1"/>
        <v>614</v>
      </c>
      <c r="L54" s="85" t="s">
        <v>45</v>
      </c>
      <c r="M54" s="85">
        <f t="shared" si="2"/>
        <v>107</v>
      </c>
      <c r="N54" s="85">
        <f t="shared" si="3"/>
        <v>150</v>
      </c>
      <c r="O54" s="86" t="s">
        <v>107</v>
      </c>
      <c r="P54" s="20"/>
      <c r="S54" s="21"/>
    </row>
    <row r="55" spans="1:19">
      <c r="A55" s="100"/>
      <c r="B55" s="104"/>
      <c r="C55" s="85" t="s">
        <v>114</v>
      </c>
      <c r="D55" s="85">
        <v>204</v>
      </c>
      <c r="E55" s="85">
        <v>181.69017030000001</v>
      </c>
      <c r="F55" s="85">
        <v>10.07171535</v>
      </c>
      <c r="G55" s="85">
        <f t="shared" si="0"/>
        <v>181.96911120773888</v>
      </c>
      <c r="H55" s="85">
        <v>204</v>
      </c>
      <c r="I55" s="85">
        <v>277.84701539999998</v>
      </c>
      <c r="J55" s="85">
        <v>26.602416989999998</v>
      </c>
      <c r="K55" s="85">
        <f t="shared" si="1"/>
        <v>279</v>
      </c>
      <c r="L55" s="85" t="s">
        <v>45</v>
      </c>
      <c r="M55" s="85">
        <f t="shared" si="2"/>
        <v>89</v>
      </c>
      <c r="N55" s="85">
        <f t="shared" si="3"/>
        <v>137</v>
      </c>
      <c r="O55" s="86" t="s">
        <v>107</v>
      </c>
      <c r="P55" s="20"/>
      <c r="S55" s="21"/>
    </row>
    <row r="56" spans="1:19">
      <c r="A56" s="100"/>
      <c r="B56" s="104"/>
      <c r="C56" s="85" t="s">
        <v>115</v>
      </c>
      <c r="D56" s="85">
        <v>204</v>
      </c>
      <c r="E56" s="85">
        <v>181.69017030000001</v>
      </c>
      <c r="F56" s="85">
        <v>10.07171535</v>
      </c>
      <c r="G56" s="85">
        <f t="shared" si="0"/>
        <v>181.96911120773888</v>
      </c>
      <c r="H56" s="85">
        <v>204</v>
      </c>
      <c r="I56" s="85">
        <v>277.84701539999998</v>
      </c>
      <c r="J56" s="85">
        <v>26.602416989999998</v>
      </c>
      <c r="K56" s="85">
        <f t="shared" si="1"/>
        <v>279</v>
      </c>
      <c r="L56" s="85" t="s">
        <v>45</v>
      </c>
      <c r="M56" s="85">
        <f t="shared" si="2"/>
        <v>89</v>
      </c>
      <c r="N56" s="85">
        <f t="shared" si="3"/>
        <v>137</v>
      </c>
      <c r="O56" s="86" t="s">
        <v>107</v>
      </c>
      <c r="P56" s="20"/>
      <c r="S56" s="21"/>
    </row>
    <row r="57" spans="1:19" hidden="1">
      <c r="A57" s="100"/>
      <c r="B57" s="104" t="s">
        <v>116</v>
      </c>
      <c r="C57" s="85" t="s">
        <v>117</v>
      </c>
      <c r="D57" s="85">
        <v>340</v>
      </c>
      <c r="E57" s="85">
        <v>84.893928529999997</v>
      </c>
      <c r="F57" s="85">
        <v>21.976568220000001</v>
      </c>
      <c r="G57" s="85">
        <f t="shared" si="0"/>
        <v>87.692352300443289</v>
      </c>
      <c r="H57" s="85">
        <v>400</v>
      </c>
      <c r="I57" s="85">
        <v>196.7944794</v>
      </c>
      <c r="J57" s="85">
        <v>7.1946153639999997</v>
      </c>
      <c r="K57" s="85">
        <f t="shared" si="1"/>
        <v>197</v>
      </c>
      <c r="L57" s="85" t="s">
        <v>49</v>
      </c>
      <c r="M57" s="85">
        <f t="shared" si="2"/>
        <v>26</v>
      </c>
      <c r="N57" s="85">
        <f t="shared" si="3"/>
        <v>49</v>
      </c>
      <c r="O57" s="86" t="s">
        <v>107</v>
      </c>
      <c r="P57" s="20"/>
      <c r="S57" s="21"/>
    </row>
    <row r="58" spans="1:19" hidden="1">
      <c r="A58" s="100"/>
      <c r="B58" s="104"/>
      <c r="C58" s="85" t="s">
        <v>118</v>
      </c>
      <c r="D58" s="85">
        <v>340</v>
      </c>
      <c r="E58" s="85">
        <v>75.546302800000007</v>
      </c>
      <c r="F58" s="85">
        <v>19.267683030000001</v>
      </c>
      <c r="G58" s="85">
        <f t="shared" si="0"/>
        <v>77.964655300295135</v>
      </c>
      <c r="H58" s="85">
        <v>400</v>
      </c>
      <c r="I58" s="85">
        <v>174.9859467</v>
      </c>
      <c r="J58" s="85">
        <v>5.76848793</v>
      </c>
      <c r="K58" s="85">
        <f t="shared" si="1"/>
        <v>175</v>
      </c>
      <c r="L58" s="85" t="s">
        <v>49</v>
      </c>
      <c r="M58" s="85">
        <f t="shared" si="2"/>
        <v>23</v>
      </c>
      <c r="N58" s="85">
        <f t="shared" si="3"/>
        <v>44</v>
      </c>
      <c r="O58" s="86" t="s">
        <v>107</v>
      </c>
      <c r="P58" s="20"/>
      <c r="S58" s="21"/>
    </row>
    <row r="59" spans="1:19" hidden="1">
      <c r="A59" s="101"/>
      <c r="B59" s="104"/>
      <c r="C59" s="85" t="s">
        <v>119</v>
      </c>
      <c r="D59" s="85">
        <v>240</v>
      </c>
      <c r="E59" s="85">
        <v>72.702903750000004</v>
      </c>
      <c r="F59" s="85">
        <v>14.5303278</v>
      </c>
      <c r="G59" s="85">
        <f t="shared" si="0"/>
        <v>74.140694895969361</v>
      </c>
      <c r="H59" s="85">
        <v>400</v>
      </c>
      <c r="I59" s="85">
        <v>166.46206670000001</v>
      </c>
      <c r="J59" s="85">
        <v>3.247632742</v>
      </c>
      <c r="K59" s="85">
        <f t="shared" si="1"/>
        <v>166</v>
      </c>
      <c r="L59" s="85" t="s">
        <v>49</v>
      </c>
      <c r="M59" s="85">
        <f t="shared" si="2"/>
        <v>31</v>
      </c>
      <c r="N59" s="85">
        <f t="shared" si="3"/>
        <v>42</v>
      </c>
      <c r="O59" s="86" t="s">
        <v>107</v>
      </c>
      <c r="P59" s="20"/>
      <c r="S59" s="21"/>
    </row>
    <row r="60" spans="1:19" hidden="1">
      <c r="A60" s="99" t="s">
        <v>120</v>
      </c>
      <c r="B60" s="95" t="s">
        <v>43</v>
      </c>
      <c r="C60" s="85" t="s">
        <v>121</v>
      </c>
      <c r="D60" s="85">
        <v>2445</v>
      </c>
      <c r="E60" s="85">
        <v>17.3</v>
      </c>
      <c r="F60" s="85">
        <v>-43.8</v>
      </c>
      <c r="G60" s="85">
        <f t="shared" si="0"/>
        <v>47.092780763085123</v>
      </c>
      <c r="H60" s="85">
        <v>2445</v>
      </c>
      <c r="I60" s="85">
        <v>31.9</v>
      </c>
      <c r="J60" s="85">
        <v>-50.9</v>
      </c>
      <c r="K60" s="85">
        <f t="shared" si="1"/>
        <v>60</v>
      </c>
      <c r="L60" s="85" t="s">
        <v>49</v>
      </c>
      <c r="M60" s="85">
        <f t="shared" si="2"/>
        <v>2</v>
      </c>
      <c r="N60" s="85">
        <f t="shared" si="3"/>
        <v>2</v>
      </c>
      <c r="O60" s="86" t="s">
        <v>122</v>
      </c>
      <c r="P60" s="20"/>
      <c r="S60" s="21"/>
    </row>
    <row r="61" spans="1:19" hidden="1">
      <c r="A61" s="100"/>
      <c r="B61" s="95"/>
      <c r="C61" s="85" t="s">
        <v>122</v>
      </c>
      <c r="D61" s="85">
        <v>2445</v>
      </c>
      <c r="E61" s="85">
        <v>17.3</v>
      </c>
      <c r="F61" s="85">
        <v>-43.8</v>
      </c>
      <c r="G61" s="85">
        <f t="shared" si="0"/>
        <v>47.092780763085123</v>
      </c>
      <c r="H61" s="85">
        <v>2445</v>
      </c>
      <c r="I61" s="85">
        <v>31.9</v>
      </c>
      <c r="J61" s="85">
        <v>-50.9</v>
      </c>
      <c r="K61" s="85">
        <f t="shared" si="1"/>
        <v>60</v>
      </c>
      <c r="L61" s="85" t="s">
        <v>49</v>
      </c>
      <c r="M61" s="85">
        <f t="shared" si="2"/>
        <v>2</v>
      </c>
      <c r="N61" s="85">
        <f t="shared" si="3"/>
        <v>2</v>
      </c>
      <c r="O61" s="86" t="s">
        <v>121</v>
      </c>
      <c r="P61" s="20"/>
      <c r="S61" s="21"/>
    </row>
    <row r="62" spans="1:19" hidden="1">
      <c r="A62" s="100"/>
      <c r="B62" s="95"/>
      <c r="C62" s="85" t="s">
        <v>123</v>
      </c>
      <c r="D62" s="85">
        <v>2799</v>
      </c>
      <c r="E62" s="85">
        <v>911.60668950000002</v>
      </c>
      <c r="F62" s="85">
        <v>176.7259827</v>
      </c>
      <c r="G62" s="85">
        <f t="shared" si="0"/>
        <v>928.57893003364563</v>
      </c>
      <c r="H62" s="85">
        <v>2799</v>
      </c>
      <c r="I62" s="85">
        <v>1478.451172</v>
      </c>
      <c r="J62" s="85">
        <v>259.5646362</v>
      </c>
      <c r="K62" s="85">
        <f t="shared" si="1"/>
        <v>1501</v>
      </c>
      <c r="L62" s="85" t="s">
        <v>49</v>
      </c>
      <c r="M62" s="85">
        <f t="shared" si="2"/>
        <v>33</v>
      </c>
      <c r="N62" s="85">
        <f t="shared" si="3"/>
        <v>54</v>
      </c>
      <c r="O62" s="86" t="s">
        <v>124</v>
      </c>
      <c r="P62" s="20"/>
      <c r="S62" s="21"/>
    </row>
    <row r="63" spans="1:19" hidden="1">
      <c r="A63" s="100"/>
      <c r="B63" s="95"/>
      <c r="C63" s="85" t="s">
        <v>124</v>
      </c>
      <c r="D63" s="85">
        <v>2598</v>
      </c>
      <c r="E63" s="85">
        <v>638.38214110000001</v>
      </c>
      <c r="F63" s="85">
        <v>95.117591860000005</v>
      </c>
      <c r="G63" s="85">
        <f t="shared" si="0"/>
        <v>645.42940307725826</v>
      </c>
      <c r="H63" s="85">
        <v>2598</v>
      </c>
      <c r="I63" s="85">
        <v>1404.8820800000001</v>
      </c>
      <c r="J63" s="85">
        <v>244.81964110000001</v>
      </c>
      <c r="K63" s="85">
        <f t="shared" si="1"/>
        <v>1426</v>
      </c>
      <c r="L63" s="85" t="s">
        <v>49</v>
      </c>
      <c r="M63" s="85">
        <f t="shared" si="2"/>
        <v>25</v>
      </c>
      <c r="N63" s="85">
        <f t="shared" si="3"/>
        <v>55</v>
      </c>
      <c r="O63" s="86" t="s">
        <v>123</v>
      </c>
      <c r="P63" s="20"/>
      <c r="S63" s="21"/>
    </row>
    <row r="64" spans="1:19" hidden="1">
      <c r="A64" s="100"/>
      <c r="B64" s="95"/>
      <c r="C64" s="85" t="s">
        <v>125</v>
      </c>
      <c r="D64" s="85">
        <v>2598</v>
      </c>
      <c r="E64" s="85">
        <v>179.30790709999999</v>
      </c>
      <c r="F64" s="85">
        <v>32.574382780000001</v>
      </c>
      <c r="G64" s="85">
        <f t="shared" si="0"/>
        <v>182.24273912032871</v>
      </c>
      <c r="H64" s="85">
        <v>2598</v>
      </c>
      <c r="I64" s="85">
        <v>467.22564699999998</v>
      </c>
      <c r="J64" s="85">
        <v>61.65364838</v>
      </c>
      <c r="K64" s="85">
        <f t="shared" si="1"/>
        <v>471</v>
      </c>
      <c r="L64" s="85" t="s">
        <v>49</v>
      </c>
      <c r="M64" s="85">
        <f t="shared" si="2"/>
        <v>7</v>
      </c>
      <c r="N64" s="85">
        <f t="shared" si="3"/>
        <v>18</v>
      </c>
      <c r="O64" s="86" t="s">
        <v>124</v>
      </c>
      <c r="P64" s="20"/>
      <c r="S64" s="21"/>
    </row>
    <row r="65" spans="1:19" hidden="1">
      <c r="A65" s="100"/>
      <c r="B65" s="95"/>
      <c r="C65" s="85" t="s">
        <v>126</v>
      </c>
      <c r="D65" s="85">
        <v>2651</v>
      </c>
      <c r="E65" s="85">
        <v>176.49172970000001</v>
      </c>
      <c r="F65" s="85">
        <v>33.124389649999998</v>
      </c>
      <c r="G65" s="85">
        <f t="shared" si="0"/>
        <v>179.57326037632356</v>
      </c>
      <c r="H65" s="85">
        <v>2651</v>
      </c>
      <c r="I65" s="85">
        <v>459.87005620000002</v>
      </c>
      <c r="J65" s="85">
        <v>62.046848300000001</v>
      </c>
      <c r="K65" s="85">
        <f t="shared" si="1"/>
        <v>464</v>
      </c>
      <c r="L65" s="85" t="s">
        <v>49</v>
      </c>
      <c r="M65" s="85">
        <f t="shared" si="2"/>
        <v>7</v>
      </c>
      <c r="N65" s="85">
        <f t="shared" si="3"/>
        <v>18</v>
      </c>
      <c r="O65" s="86" t="s">
        <v>124</v>
      </c>
      <c r="P65" s="20"/>
      <c r="S65" s="21"/>
    </row>
    <row r="66" spans="1:19" hidden="1">
      <c r="A66" s="100"/>
      <c r="B66" s="95"/>
      <c r="C66" s="85" t="s">
        <v>127</v>
      </c>
      <c r="D66" s="85">
        <v>3097</v>
      </c>
      <c r="E66" s="85">
        <v>364.74020389999998</v>
      </c>
      <c r="F66" s="85">
        <v>102.7960205</v>
      </c>
      <c r="G66" s="85">
        <f t="shared" si="0"/>
        <v>378.9491234607226</v>
      </c>
      <c r="H66" s="85">
        <v>3097</v>
      </c>
      <c r="I66" s="85">
        <v>873.22180179999998</v>
      </c>
      <c r="J66" s="85">
        <v>65.122291559999994</v>
      </c>
      <c r="K66" s="85">
        <f t="shared" si="1"/>
        <v>876</v>
      </c>
      <c r="L66" s="85" t="s">
        <v>49</v>
      </c>
      <c r="M66" s="85">
        <f t="shared" si="2"/>
        <v>12</v>
      </c>
      <c r="N66" s="85">
        <f t="shared" si="3"/>
        <v>28</v>
      </c>
      <c r="O66" s="86" t="s">
        <v>53</v>
      </c>
      <c r="P66" s="20"/>
      <c r="S66" s="21"/>
    </row>
    <row r="67" spans="1:19" hidden="1">
      <c r="A67" s="100"/>
      <c r="B67" s="95"/>
      <c r="C67" s="85" t="s">
        <v>128</v>
      </c>
      <c r="D67" s="85">
        <v>2771</v>
      </c>
      <c r="E67" s="85">
        <v>317.0596008</v>
      </c>
      <c r="F67" s="85">
        <v>73.059150700000004</v>
      </c>
      <c r="G67" s="85">
        <f t="shared" si="0"/>
        <v>325.36814527617889</v>
      </c>
      <c r="H67" s="85">
        <v>2771</v>
      </c>
      <c r="I67" s="85">
        <v>990.52630620000002</v>
      </c>
      <c r="J67" s="85">
        <v>31.873666759999999</v>
      </c>
      <c r="K67" s="85">
        <f t="shared" si="1"/>
        <v>991</v>
      </c>
      <c r="L67" s="85" t="s">
        <v>49</v>
      </c>
      <c r="M67" s="85">
        <f t="shared" si="2"/>
        <v>12</v>
      </c>
      <c r="N67" s="85">
        <f t="shared" si="3"/>
        <v>36</v>
      </c>
      <c r="O67" s="86" t="s">
        <v>77</v>
      </c>
      <c r="P67" s="20"/>
      <c r="S67" s="21"/>
    </row>
    <row r="68" spans="1:19">
      <c r="A68" s="100"/>
      <c r="B68" s="95" t="s">
        <v>55</v>
      </c>
      <c r="C68" s="85" t="s">
        <v>129</v>
      </c>
      <c r="D68" s="85">
        <v>720</v>
      </c>
      <c r="E68" s="85">
        <v>374.80572510000002</v>
      </c>
      <c r="F68" s="85">
        <v>84.340972899999997</v>
      </c>
      <c r="G68" s="85">
        <f t="shared" si="0"/>
        <v>384.17799426496998</v>
      </c>
      <c r="H68" s="85">
        <v>720</v>
      </c>
      <c r="I68" s="85">
        <v>713.54821779999997</v>
      </c>
      <c r="J68" s="85">
        <v>170.28900150000001</v>
      </c>
      <c r="K68" s="85">
        <f t="shared" si="1"/>
        <v>734</v>
      </c>
      <c r="L68" s="85" t="s">
        <v>45</v>
      </c>
      <c r="M68" s="85">
        <f t="shared" si="2"/>
        <v>53</v>
      </c>
      <c r="N68" s="85">
        <f t="shared" si="3"/>
        <v>102</v>
      </c>
      <c r="O68" s="86" t="s">
        <v>130</v>
      </c>
      <c r="P68" s="20"/>
      <c r="S68" s="21"/>
    </row>
    <row r="69" spans="1:19">
      <c r="A69" s="100"/>
      <c r="B69" s="95"/>
      <c r="C69" s="85" t="s">
        <v>130</v>
      </c>
      <c r="D69" s="85">
        <v>720</v>
      </c>
      <c r="E69" s="85">
        <v>374.80572510000002</v>
      </c>
      <c r="F69" s="85">
        <v>84.340972899999997</v>
      </c>
      <c r="G69" s="85">
        <f t="shared" si="0"/>
        <v>384.17799426496998</v>
      </c>
      <c r="H69" s="85">
        <v>720</v>
      </c>
      <c r="I69" s="85">
        <v>713.54821779999997</v>
      </c>
      <c r="J69" s="85">
        <v>170.28900150000001</v>
      </c>
      <c r="K69" s="85">
        <f t="shared" si="1"/>
        <v>734</v>
      </c>
      <c r="L69" s="85" t="s">
        <v>45</v>
      </c>
      <c r="M69" s="85">
        <f t="shared" si="2"/>
        <v>53</v>
      </c>
      <c r="N69" s="85">
        <f t="shared" si="3"/>
        <v>102</v>
      </c>
      <c r="O69" s="86" t="s">
        <v>129</v>
      </c>
      <c r="P69" s="20"/>
      <c r="S69" s="21"/>
    </row>
    <row r="70" spans="1:19">
      <c r="A70" s="100"/>
      <c r="B70" s="95"/>
      <c r="C70" s="85" t="s">
        <v>131</v>
      </c>
      <c r="D70" s="85">
        <v>204</v>
      </c>
      <c r="E70" s="85">
        <v>109.90586089999999</v>
      </c>
      <c r="F70" s="85">
        <v>3.4062485690000002</v>
      </c>
      <c r="G70" s="85">
        <f t="shared" ref="G70:G133" si="5">SQRT(E70^2+F70^2)</f>
        <v>109.95863217357682</v>
      </c>
      <c r="H70" s="85">
        <v>204</v>
      </c>
      <c r="I70" s="85">
        <v>168.86053469999999</v>
      </c>
      <c r="J70" s="85">
        <v>15.172211649999999</v>
      </c>
      <c r="K70" s="85">
        <f t="shared" ref="K70:K133" si="6">ROUND(SQRT(I70^2+J70^2),0)</f>
        <v>170</v>
      </c>
      <c r="L70" s="85" t="s">
        <v>57</v>
      </c>
      <c r="M70" s="85">
        <f t="shared" ref="M70:M133" si="7">ROUND(((G70/D70)*100),0)</f>
        <v>54</v>
      </c>
      <c r="N70" s="85">
        <f t="shared" ref="N70:N133" si="8">ROUND(((K70/H70)*100),0)</f>
        <v>83</v>
      </c>
      <c r="O70" s="86" t="s">
        <v>132</v>
      </c>
      <c r="P70" s="20"/>
      <c r="S70" s="21"/>
    </row>
    <row r="71" spans="1:19">
      <c r="A71" s="100"/>
      <c r="B71" s="95"/>
      <c r="C71" s="85" t="s">
        <v>133</v>
      </c>
      <c r="D71" s="85">
        <v>204</v>
      </c>
      <c r="E71" s="85">
        <v>167.75585939999999</v>
      </c>
      <c r="F71" s="85">
        <v>29.881223680000002</v>
      </c>
      <c r="G71" s="85">
        <f t="shared" si="5"/>
        <v>170.39634940821577</v>
      </c>
      <c r="H71" s="85">
        <v>204</v>
      </c>
      <c r="I71" s="85">
        <v>341.49707030000002</v>
      </c>
      <c r="J71" s="85">
        <v>217.91374210000001</v>
      </c>
      <c r="K71" s="85">
        <f t="shared" si="6"/>
        <v>405</v>
      </c>
      <c r="L71" s="85" t="s">
        <v>57</v>
      </c>
      <c r="M71" s="85">
        <f t="shared" si="7"/>
        <v>84</v>
      </c>
      <c r="N71" s="85">
        <f t="shared" si="8"/>
        <v>199</v>
      </c>
      <c r="O71" s="86" t="s">
        <v>134</v>
      </c>
      <c r="P71" s="20"/>
      <c r="S71" s="21"/>
    </row>
    <row r="72" spans="1:19">
      <c r="A72" s="100"/>
      <c r="B72" s="95"/>
      <c r="C72" s="85" t="s">
        <v>134</v>
      </c>
      <c r="D72" s="85">
        <v>204</v>
      </c>
      <c r="E72" s="85">
        <v>173.43104550000001</v>
      </c>
      <c r="F72" s="85">
        <v>99.814796450000003</v>
      </c>
      <c r="G72" s="85">
        <f t="shared" si="5"/>
        <v>200.10327616902728</v>
      </c>
      <c r="H72" s="85">
        <v>204</v>
      </c>
      <c r="I72" s="85">
        <v>338.1</v>
      </c>
      <c r="J72" s="85">
        <v>137.9</v>
      </c>
      <c r="K72" s="85">
        <f t="shared" si="6"/>
        <v>365</v>
      </c>
      <c r="L72" s="85" t="s">
        <v>57</v>
      </c>
      <c r="M72" s="85">
        <f t="shared" si="7"/>
        <v>98</v>
      </c>
      <c r="N72" s="85">
        <f t="shared" si="8"/>
        <v>179</v>
      </c>
      <c r="O72" s="86" t="s">
        <v>135</v>
      </c>
      <c r="P72" s="20"/>
      <c r="S72" s="21"/>
    </row>
    <row r="73" spans="1:19">
      <c r="A73" s="100"/>
      <c r="B73" s="95"/>
      <c r="C73" s="85" t="s">
        <v>136</v>
      </c>
      <c r="D73" s="85">
        <v>204</v>
      </c>
      <c r="E73" s="85">
        <v>109.9879303</v>
      </c>
      <c r="F73" s="85">
        <v>3.423923254</v>
      </c>
      <c r="G73" s="85">
        <f t="shared" si="5"/>
        <v>110.04121074455216</v>
      </c>
      <c r="H73" s="85">
        <v>204</v>
      </c>
      <c r="I73" s="85">
        <v>168.9862061</v>
      </c>
      <c r="J73" s="85">
        <v>15.20183372</v>
      </c>
      <c r="K73" s="85">
        <f t="shared" si="6"/>
        <v>170</v>
      </c>
      <c r="L73" s="85" t="s">
        <v>57</v>
      </c>
      <c r="M73" s="85">
        <f t="shared" si="7"/>
        <v>54</v>
      </c>
      <c r="N73" s="85">
        <f t="shared" si="8"/>
        <v>83</v>
      </c>
      <c r="O73" s="86" t="s">
        <v>132</v>
      </c>
      <c r="P73" s="20"/>
      <c r="S73" s="21"/>
    </row>
    <row r="74" spans="1:19">
      <c r="A74" s="100"/>
      <c r="B74" s="95"/>
      <c r="C74" s="85" t="s">
        <v>137</v>
      </c>
      <c r="D74" s="85">
        <v>720</v>
      </c>
      <c r="E74" s="85">
        <v>276.0283508</v>
      </c>
      <c r="F74" s="85">
        <v>9.1830787659999995</v>
      </c>
      <c r="G74" s="85">
        <f t="shared" si="5"/>
        <v>276.18106267626393</v>
      </c>
      <c r="H74" s="85">
        <v>876</v>
      </c>
      <c r="I74" s="85">
        <v>452.53454590000001</v>
      </c>
      <c r="J74" s="85">
        <v>52.584774019999998</v>
      </c>
      <c r="K74" s="85">
        <f t="shared" si="6"/>
        <v>456</v>
      </c>
      <c r="L74" s="85" t="s">
        <v>45</v>
      </c>
      <c r="M74" s="85">
        <f t="shared" si="7"/>
        <v>38</v>
      </c>
      <c r="N74" s="85">
        <f t="shared" si="8"/>
        <v>52</v>
      </c>
      <c r="O74" s="86" t="s">
        <v>138</v>
      </c>
      <c r="P74" s="20"/>
      <c r="S74" s="21"/>
    </row>
    <row r="75" spans="1:19">
      <c r="A75" s="100"/>
      <c r="B75" s="95"/>
      <c r="C75" s="85" t="s">
        <v>138</v>
      </c>
      <c r="D75" s="85">
        <v>720</v>
      </c>
      <c r="E75" s="85">
        <v>229.72984310000001</v>
      </c>
      <c r="F75" s="85">
        <v>40.875835420000001</v>
      </c>
      <c r="G75" s="85">
        <f t="shared" si="5"/>
        <v>233.33802675953515</v>
      </c>
      <c r="H75" s="85">
        <v>838</v>
      </c>
      <c r="I75" s="85">
        <v>457.87347410000001</v>
      </c>
      <c r="J75" s="85">
        <v>64.244468690000005</v>
      </c>
      <c r="K75" s="85">
        <f t="shared" si="6"/>
        <v>462</v>
      </c>
      <c r="L75" s="85" t="s">
        <v>45</v>
      </c>
      <c r="M75" s="85">
        <f t="shared" si="7"/>
        <v>32</v>
      </c>
      <c r="N75" s="85">
        <f t="shared" si="8"/>
        <v>55</v>
      </c>
      <c r="O75" s="86" t="s">
        <v>137</v>
      </c>
      <c r="P75" s="20"/>
      <c r="S75" s="21"/>
    </row>
    <row r="76" spans="1:19">
      <c r="A76" s="100"/>
      <c r="B76" s="95"/>
      <c r="C76" s="85" t="s">
        <v>139</v>
      </c>
      <c r="D76" s="85">
        <v>720</v>
      </c>
      <c r="E76" s="85">
        <v>89.696792599999995</v>
      </c>
      <c r="F76" s="85">
        <v>70.638206479999994</v>
      </c>
      <c r="G76" s="85">
        <f t="shared" si="5"/>
        <v>114.17211050619379</v>
      </c>
      <c r="H76" s="85">
        <v>792</v>
      </c>
      <c r="I76" s="85">
        <v>359.09896850000001</v>
      </c>
      <c r="J76" s="85">
        <v>62.149650569999999</v>
      </c>
      <c r="K76" s="85">
        <f t="shared" si="6"/>
        <v>364</v>
      </c>
      <c r="L76" s="85" t="s">
        <v>45</v>
      </c>
      <c r="M76" s="85">
        <f t="shared" si="7"/>
        <v>16</v>
      </c>
      <c r="N76" s="85">
        <f t="shared" si="8"/>
        <v>46</v>
      </c>
      <c r="O76" s="86" t="s">
        <v>137</v>
      </c>
      <c r="P76" s="20"/>
      <c r="S76" s="21"/>
    </row>
    <row r="77" spans="1:19">
      <c r="A77" s="100"/>
      <c r="B77" s="95"/>
      <c r="C77" s="85" t="s">
        <v>140</v>
      </c>
      <c r="D77" s="85">
        <v>698</v>
      </c>
      <c r="E77" s="85">
        <v>92.534431459999993</v>
      </c>
      <c r="F77" s="85">
        <v>1.5259166959999999</v>
      </c>
      <c r="G77" s="85">
        <f t="shared" si="5"/>
        <v>92.547011985199006</v>
      </c>
      <c r="H77" s="85">
        <v>698</v>
      </c>
      <c r="I77" s="85">
        <v>420.80105589999999</v>
      </c>
      <c r="J77" s="85">
        <v>47.333396909999998</v>
      </c>
      <c r="K77" s="85">
        <f t="shared" si="6"/>
        <v>423</v>
      </c>
      <c r="L77" s="85" t="s">
        <v>45</v>
      </c>
      <c r="M77" s="85">
        <f t="shared" si="7"/>
        <v>13</v>
      </c>
      <c r="N77" s="85">
        <f t="shared" si="8"/>
        <v>61</v>
      </c>
      <c r="O77" s="86" t="s">
        <v>141</v>
      </c>
      <c r="P77" s="20"/>
      <c r="S77" s="21"/>
    </row>
    <row r="78" spans="1:19">
      <c r="A78" s="100"/>
      <c r="B78" s="95"/>
      <c r="C78" s="85" t="s">
        <v>142</v>
      </c>
      <c r="D78" s="85">
        <v>720</v>
      </c>
      <c r="E78" s="85">
        <v>64.812759400000004</v>
      </c>
      <c r="F78" s="85">
        <v>6.886842251</v>
      </c>
      <c r="G78" s="85">
        <f t="shared" si="5"/>
        <v>65.17762175189003</v>
      </c>
      <c r="H78" s="85">
        <v>823</v>
      </c>
      <c r="I78" s="85">
        <v>143.8892822</v>
      </c>
      <c r="J78" s="85">
        <v>18.670782089999999</v>
      </c>
      <c r="K78" s="85">
        <f t="shared" si="6"/>
        <v>145</v>
      </c>
      <c r="L78" s="85" t="s">
        <v>45</v>
      </c>
      <c r="M78" s="85">
        <f t="shared" si="7"/>
        <v>9</v>
      </c>
      <c r="N78" s="85">
        <f t="shared" si="8"/>
        <v>18</v>
      </c>
      <c r="O78" s="86" t="s">
        <v>143</v>
      </c>
      <c r="P78" s="20"/>
      <c r="S78" s="21"/>
    </row>
    <row r="79" spans="1:19">
      <c r="A79" s="100"/>
      <c r="B79" s="95"/>
      <c r="C79" s="85" t="s">
        <v>141</v>
      </c>
      <c r="D79" s="85">
        <v>720</v>
      </c>
      <c r="E79" s="85">
        <v>328.04916379999997</v>
      </c>
      <c r="F79" s="85">
        <v>72.510719300000005</v>
      </c>
      <c r="G79" s="85">
        <f t="shared" si="5"/>
        <v>335.96734704920749</v>
      </c>
      <c r="H79" s="85">
        <v>720</v>
      </c>
      <c r="I79" s="85">
        <v>420.44815060000002</v>
      </c>
      <c r="J79" s="85">
        <v>76.480094910000005</v>
      </c>
      <c r="K79" s="85">
        <f t="shared" si="6"/>
        <v>427</v>
      </c>
      <c r="L79" s="85" t="s">
        <v>45</v>
      </c>
      <c r="M79" s="85">
        <f t="shared" si="7"/>
        <v>47</v>
      </c>
      <c r="N79" s="85">
        <f t="shared" si="8"/>
        <v>59</v>
      </c>
      <c r="O79" s="86" t="s">
        <v>140</v>
      </c>
      <c r="P79" s="20"/>
      <c r="S79" s="21"/>
    </row>
    <row r="80" spans="1:19">
      <c r="A80" s="100"/>
      <c r="B80" s="95"/>
      <c r="C80" s="85" t="s">
        <v>144</v>
      </c>
      <c r="D80" s="85">
        <v>349</v>
      </c>
      <c r="E80" s="85">
        <v>26.717454910000001</v>
      </c>
      <c r="F80" s="85">
        <v>30.666440959999999</v>
      </c>
      <c r="G80" s="85">
        <f t="shared" si="5"/>
        <v>40.672509118826795</v>
      </c>
      <c r="H80" s="85">
        <v>420</v>
      </c>
      <c r="I80" s="85">
        <v>135.58692930000001</v>
      </c>
      <c r="J80" s="85">
        <v>48.561306000000002</v>
      </c>
      <c r="K80" s="85">
        <f t="shared" si="6"/>
        <v>144</v>
      </c>
      <c r="L80" s="85" t="s">
        <v>45</v>
      </c>
      <c r="M80" s="85">
        <f t="shared" si="7"/>
        <v>12</v>
      </c>
      <c r="N80" s="85">
        <f t="shared" si="8"/>
        <v>34</v>
      </c>
      <c r="O80" s="86" t="s">
        <v>145</v>
      </c>
      <c r="P80" s="20"/>
      <c r="S80" s="21"/>
    </row>
    <row r="81" spans="1:19">
      <c r="A81" s="100"/>
      <c r="B81" s="95"/>
      <c r="C81" s="85" t="s">
        <v>146</v>
      </c>
      <c r="D81" s="85">
        <v>349</v>
      </c>
      <c r="E81" s="85">
        <v>26.717454910000001</v>
      </c>
      <c r="F81" s="85">
        <v>30.666440959999999</v>
      </c>
      <c r="G81" s="85">
        <f t="shared" si="5"/>
        <v>40.672509118826795</v>
      </c>
      <c r="H81" s="85">
        <v>420</v>
      </c>
      <c r="I81" s="85">
        <v>135.58692930000001</v>
      </c>
      <c r="J81" s="85">
        <v>48.561306000000002</v>
      </c>
      <c r="K81" s="85">
        <f t="shared" si="6"/>
        <v>144</v>
      </c>
      <c r="L81" s="85" t="s">
        <v>45</v>
      </c>
      <c r="M81" s="85">
        <f t="shared" si="7"/>
        <v>12</v>
      </c>
      <c r="N81" s="85">
        <f t="shared" si="8"/>
        <v>34</v>
      </c>
      <c r="O81" s="86" t="s">
        <v>145</v>
      </c>
      <c r="P81" s="20"/>
      <c r="S81" s="21"/>
    </row>
    <row r="82" spans="1:19">
      <c r="A82" s="100"/>
      <c r="B82" s="95"/>
      <c r="C82" s="85" t="s">
        <v>147</v>
      </c>
      <c r="D82" s="85">
        <v>686</v>
      </c>
      <c r="E82" s="85">
        <v>81.451461789999996</v>
      </c>
      <c r="F82" s="85">
        <v>32.561107640000003</v>
      </c>
      <c r="G82" s="85">
        <f t="shared" si="5"/>
        <v>87.718677363897228</v>
      </c>
      <c r="H82" s="85">
        <v>686</v>
      </c>
      <c r="I82" s="85">
        <v>244.41084290000001</v>
      </c>
      <c r="J82" s="85">
        <v>45.350708009999998</v>
      </c>
      <c r="K82" s="85">
        <f t="shared" si="6"/>
        <v>249</v>
      </c>
      <c r="L82" s="85" t="s">
        <v>45</v>
      </c>
      <c r="M82" s="85">
        <f t="shared" si="7"/>
        <v>13</v>
      </c>
      <c r="N82" s="85">
        <f t="shared" si="8"/>
        <v>36</v>
      </c>
      <c r="O82" s="86" t="s">
        <v>145</v>
      </c>
      <c r="P82" s="20"/>
      <c r="S82" s="21"/>
    </row>
    <row r="83" spans="1:19">
      <c r="A83" s="100"/>
      <c r="B83" s="95"/>
      <c r="C83" s="85" t="s">
        <v>148</v>
      </c>
      <c r="D83" s="85">
        <v>686</v>
      </c>
      <c r="E83" s="85">
        <v>81.183822629999995</v>
      </c>
      <c r="F83" s="85">
        <v>32.427703860000001</v>
      </c>
      <c r="G83" s="85">
        <f t="shared" si="5"/>
        <v>87.420644212057582</v>
      </c>
      <c r="H83" s="85">
        <v>686</v>
      </c>
      <c r="I83" s="85">
        <v>243.59100340000001</v>
      </c>
      <c r="J83" s="85">
        <v>45.118671419999998</v>
      </c>
      <c r="K83" s="85">
        <f t="shared" si="6"/>
        <v>248</v>
      </c>
      <c r="L83" s="85" t="s">
        <v>45</v>
      </c>
      <c r="M83" s="85">
        <f t="shared" si="7"/>
        <v>13</v>
      </c>
      <c r="N83" s="85">
        <f t="shared" si="8"/>
        <v>36</v>
      </c>
      <c r="O83" s="86" t="s">
        <v>145</v>
      </c>
      <c r="P83" s="20"/>
      <c r="S83" s="21"/>
    </row>
    <row r="84" spans="1:19" hidden="1">
      <c r="A84" s="100"/>
      <c r="B84" s="95"/>
      <c r="C84" s="85" t="s">
        <v>149</v>
      </c>
      <c r="D84" s="85">
        <v>462</v>
      </c>
      <c r="E84" s="85">
        <v>211.88134769999999</v>
      </c>
      <c r="F84" s="85">
        <v>31.58991623</v>
      </c>
      <c r="G84" s="85">
        <f t="shared" si="5"/>
        <v>214.22331411540318</v>
      </c>
      <c r="H84" s="85">
        <v>478</v>
      </c>
      <c r="I84" s="85">
        <v>536.21032709999997</v>
      </c>
      <c r="J84" s="85">
        <v>123.4070282</v>
      </c>
      <c r="K84" s="85">
        <f t="shared" si="6"/>
        <v>550</v>
      </c>
      <c r="L84" s="85" t="s">
        <v>49</v>
      </c>
      <c r="M84" s="85">
        <f t="shared" si="7"/>
        <v>46</v>
      </c>
      <c r="N84" s="85">
        <f t="shared" si="8"/>
        <v>115</v>
      </c>
      <c r="O84" s="86" t="s">
        <v>150</v>
      </c>
      <c r="P84" s="20"/>
      <c r="S84" s="21"/>
    </row>
    <row r="85" spans="1:19" hidden="1">
      <c r="A85" s="100"/>
      <c r="B85" s="95"/>
      <c r="C85" s="85" t="s">
        <v>151</v>
      </c>
      <c r="D85" s="85">
        <v>542</v>
      </c>
      <c r="E85" s="85">
        <v>123.2664795</v>
      </c>
      <c r="F85" s="85">
        <v>123.3102112</v>
      </c>
      <c r="G85" s="85">
        <f t="shared" si="5"/>
        <v>174.35605281868629</v>
      </c>
      <c r="H85" s="85">
        <v>687</v>
      </c>
      <c r="I85" s="85">
        <v>321.1437378</v>
      </c>
      <c r="J85" s="85">
        <v>89.146789549999994</v>
      </c>
      <c r="K85" s="85">
        <f t="shared" si="6"/>
        <v>333</v>
      </c>
      <c r="L85" s="85" t="s">
        <v>49</v>
      </c>
      <c r="M85" s="85">
        <f t="shared" si="7"/>
        <v>32</v>
      </c>
      <c r="N85" s="85">
        <f t="shared" si="8"/>
        <v>48</v>
      </c>
      <c r="O85" s="86" t="s">
        <v>109</v>
      </c>
      <c r="P85" s="20"/>
      <c r="S85" s="21"/>
    </row>
    <row r="86" spans="1:19" hidden="1">
      <c r="A86" s="100"/>
      <c r="B86" s="95"/>
      <c r="C86" s="85" t="s">
        <v>152</v>
      </c>
      <c r="D86" s="85">
        <v>549</v>
      </c>
      <c r="E86" s="85">
        <v>375.56701659999999</v>
      </c>
      <c r="F86" s="85">
        <v>162.43312069999999</v>
      </c>
      <c r="G86" s="85">
        <f t="shared" si="5"/>
        <v>409.1883461905598</v>
      </c>
      <c r="H86" s="85">
        <v>604</v>
      </c>
      <c r="I86" s="85">
        <v>518.16827390000003</v>
      </c>
      <c r="J86" s="85">
        <v>179.70605470000001</v>
      </c>
      <c r="K86" s="85">
        <f t="shared" si="6"/>
        <v>548</v>
      </c>
      <c r="L86" s="85" t="s">
        <v>49</v>
      </c>
      <c r="M86" s="85">
        <f t="shared" si="7"/>
        <v>75</v>
      </c>
      <c r="N86" s="85">
        <f t="shared" si="8"/>
        <v>91</v>
      </c>
      <c r="O86" s="86" t="s">
        <v>60</v>
      </c>
      <c r="P86" s="20"/>
      <c r="S86" s="21"/>
    </row>
    <row r="87" spans="1:19" hidden="1">
      <c r="A87" s="100"/>
      <c r="B87" s="95"/>
      <c r="C87" s="85" t="s">
        <v>153</v>
      </c>
      <c r="D87" s="85">
        <v>549</v>
      </c>
      <c r="E87" s="85">
        <v>419.14404300000001</v>
      </c>
      <c r="F87" s="85">
        <v>184.2932587</v>
      </c>
      <c r="G87" s="85">
        <f t="shared" si="5"/>
        <v>457.87087042598699</v>
      </c>
      <c r="H87" s="85">
        <v>604</v>
      </c>
      <c r="I87" s="85">
        <v>560.86145020000004</v>
      </c>
      <c r="J87" s="85">
        <v>204.7533722</v>
      </c>
      <c r="K87" s="85">
        <f t="shared" si="6"/>
        <v>597</v>
      </c>
      <c r="L87" s="85" t="s">
        <v>49</v>
      </c>
      <c r="M87" s="85">
        <f t="shared" si="7"/>
        <v>83</v>
      </c>
      <c r="N87" s="85">
        <f t="shared" si="8"/>
        <v>99</v>
      </c>
      <c r="O87" s="86" t="s">
        <v>60</v>
      </c>
      <c r="P87" s="20"/>
      <c r="S87" s="21"/>
    </row>
    <row r="88" spans="1:19">
      <c r="A88" s="100"/>
      <c r="B88" s="95"/>
      <c r="C88" s="85" t="s">
        <v>154</v>
      </c>
      <c r="D88" s="85">
        <v>549</v>
      </c>
      <c r="E88" s="85">
        <v>22.5459137</v>
      </c>
      <c r="F88" s="85">
        <v>105.51925660000001</v>
      </c>
      <c r="G88" s="85">
        <f t="shared" si="5"/>
        <v>107.90102751125445</v>
      </c>
      <c r="H88" s="85">
        <v>643</v>
      </c>
      <c r="I88" s="85">
        <v>284.17425539999999</v>
      </c>
      <c r="J88" s="85">
        <v>218.95222469999999</v>
      </c>
      <c r="K88" s="85">
        <f t="shared" si="6"/>
        <v>359</v>
      </c>
      <c r="L88" s="85" t="s">
        <v>45</v>
      </c>
      <c r="M88" s="85">
        <f t="shared" si="7"/>
        <v>20</v>
      </c>
      <c r="N88" s="85">
        <f t="shared" si="8"/>
        <v>56</v>
      </c>
      <c r="O88" s="86" t="s">
        <v>153</v>
      </c>
      <c r="P88" s="20"/>
      <c r="S88" s="21"/>
    </row>
    <row r="89" spans="1:19">
      <c r="A89" s="100"/>
      <c r="B89" s="95"/>
      <c r="C89" s="85" t="s">
        <v>155</v>
      </c>
      <c r="D89" s="85">
        <v>698</v>
      </c>
      <c r="E89" s="85">
        <v>467.94381709999999</v>
      </c>
      <c r="F89" s="85">
        <v>38.159484859999999</v>
      </c>
      <c r="G89" s="85">
        <f t="shared" si="5"/>
        <v>469.49713763440434</v>
      </c>
      <c r="H89" s="85">
        <v>800</v>
      </c>
      <c r="I89" s="85">
        <v>620.82580570000005</v>
      </c>
      <c r="J89" s="85">
        <v>22.834318159999999</v>
      </c>
      <c r="K89" s="85">
        <f t="shared" si="6"/>
        <v>621</v>
      </c>
      <c r="L89" s="85" t="s">
        <v>45</v>
      </c>
      <c r="M89" s="85">
        <f t="shared" si="7"/>
        <v>67</v>
      </c>
      <c r="N89" s="85">
        <f t="shared" si="8"/>
        <v>78</v>
      </c>
      <c r="O89" s="86" t="s">
        <v>153</v>
      </c>
      <c r="P89" s="20"/>
      <c r="S89" s="21"/>
    </row>
    <row r="90" spans="1:19">
      <c r="A90" s="100"/>
      <c r="B90" s="95"/>
      <c r="C90" s="85" t="s">
        <v>156</v>
      </c>
      <c r="D90" s="85">
        <v>616</v>
      </c>
      <c r="E90" s="85">
        <v>353.66180420000001</v>
      </c>
      <c r="F90" s="85">
        <v>29.978868479999999</v>
      </c>
      <c r="G90" s="85">
        <f t="shared" si="5"/>
        <v>354.93014003510643</v>
      </c>
      <c r="H90" s="85">
        <v>616</v>
      </c>
      <c r="I90" s="85">
        <v>752.14013669999997</v>
      </c>
      <c r="J90" s="85">
        <v>61.077140810000003</v>
      </c>
      <c r="K90" s="85">
        <f t="shared" si="6"/>
        <v>755</v>
      </c>
      <c r="L90" s="85" t="s">
        <v>45</v>
      </c>
      <c r="M90" s="85">
        <f t="shared" si="7"/>
        <v>58</v>
      </c>
      <c r="N90" s="85">
        <f t="shared" si="8"/>
        <v>123</v>
      </c>
      <c r="O90" s="86" t="s">
        <v>60</v>
      </c>
      <c r="P90" s="20"/>
      <c r="S90" s="21"/>
    </row>
    <row r="91" spans="1:19">
      <c r="A91" s="100"/>
      <c r="B91" s="95"/>
      <c r="C91" s="85" t="s">
        <v>157</v>
      </c>
      <c r="D91" s="85">
        <v>616</v>
      </c>
      <c r="E91" s="85">
        <v>259.86291499999999</v>
      </c>
      <c r="F91" s="85">
        <v>90.111793520000006</v>
      </c>
      <c r="G91" s="85">
        <f t="shared" si="5"/>
        <v>275.04339643715923</v>
      </c>
      <c r="H91" s="85">
        <v>616</v>
      </c>
      <c r="I91" s="85">
        <v>640.55920409999999</v>
      </c>
      <c r="J91" s="85">
        <v>151.76416019999999</v>
      </c>
      <c r="K91" s="85">
        <f t="shared" si="6"/>
        <v>658</v>
      </c>
      <c r="L91" s="85" t="s">
        <v>45</v>
      </c>
      <c r="M91" s="85">
        <f t="shared" si="7"/>
        <v>45</v>
      </c>
      <c r="N91" s="85">
        <f t="shared" si="8"/>
        <v>107</v>
      </c>
      <c r="O91" s="86" t="s">
        <v>60</v>
      </c>
      <c r="P91" s="20"/>
      <c r="S91" s="21"/>
    </row>
    <row r="92" spans="1:19">
      <c r="A92" s="100"/>
      <c r="B92" s="95"/>
      <c r="C92" s="85" t="s">
        <v>158</v>
      </c>
      <c r="D92" s="85">
        <v>720</v>
      </c>
      <c r="E92" s="85">
        <v>101.9606934</v>
      </c>
      <c r="F92" s="85">
        <v>39.18147278</v>
      </c>
      <c r="G92" s="85">
        <f t="shared" si="5"/>
        <v>109.22989887305894</v>
      </c>
      <c r="H92" s="85">
        <v>766</v>
      </c>
      <c r="I92" s="85">
        <v>360.82836909999997</v>
      </c>
      <c r="J92" s="85">
        <v>131.99682619999999</v>
      </c>
      <c r="K92" s="85">
        <f t="shared" si="6"/>
        <v>384</v>
      </c>
      <c r="L92" s="85" t="s">
        <v>45</v>
      </c>
      <c r="M92" s="85">
        <f t="shared" si="7"/>
        <v>15</v>
      </c>
      <c r="N92" s="85">
        <f t="shared" si="8"/>
        <v>50</v>
      </c>
      <c r="O92" s="86" t="s">
        <v>157</v>
      </c>
      <c r="P92" s="20"/>
      <c r="S92" s="21"/>
    </row>
    <row r="93" spans="1:19">
      <c r="A93" s="100"/>
      <c r="B93" s="95"/>
      <c r="C93" s="85" t="s">
        <v>159</v>
      </c>
      <c r="D93" s="85">
        <v>550</v>
      </c>
      <c r="E93" s="85">
        <v>21.853956220000001</v>
      </c>
      <c r="F93" s="85">
        <v>24.93149567</v>
      </c>
      <c r="G93" s="85">
        <f t="shared" si="5"/>
        <v>33.15380640000339</v>
      </c>
      <c r="H93" s="85">
        <v>605</v>
      </c>
      <c r="I93" s="85">
        <v>150.16296389999999</v>
      </c>
      <c r="J93" s="85">
        <v>38.509540559999998</v>
      </c>
      <c r="K93" s="85">
        <f t="shared" si="6"/>
        <v>155</v>
      </c>
      <c r="L93" s="85" t="s">
        <v>45</v>
      </c>
      <c r="M93" s="85">
        <f t="shared" si="7"/>
        <v>6</v>
      </c>
      <c r="N93" s="85">
        <f t="shared" si="8"/>
        <v>26</v>
      </c>
      <c r="O93" s="86" t="s">
        <v>155</v>
      </c>
      <c r="P93" s="20"/>
      <c r="S93" s="21"/>
    </row>
    <row r="94" spans="1:19">
      <c r="A94" s="100"/>
      <c r="B94" s="95"/>
      <c r="C94" s="85" t="s">
        <v>160</v>
      </c>
      <c r="D94" s="85">
        <v>664</v>
      </c>
      <c r="E94" s="85">
        <v>211.07322690000001</v>
      </c>
      <c r="F94" s="85">
        <v>108.5632172</v>
      </c>
      <c r="G94" s="85">
        <f t="shared" si="5"/>
        <v>237.35601791990288</v>
      </c>
      <c r="H94" s="85">
        <v>664</v>
      </c>
      <c r="I94" s="85">
        <v>562.79132079999999</v>
      </c>
      <c r="J94" s="85">
        <v>142.13682560000001</v>
      </c>
      <c r="K94" s="85">
        <f t="shared" si="6"/>
        <v>580</v>
      </c>
      <c r="L94" s="85" t="s">
        <v>45</v>
      </c>
      <c r="M94" s="85">
        <f t="shared" si="7"/>
        <v>36</v>
      </c>
      <c r="N94" s="85">
        <f t="shared" si="8"/>
        <v>87</v>
      </c>
      <c r="O94" s="86" t="s">
        <v>161</v>
      </c>
      <c r="P94" s="20"/>
      <c r="S94" s="21"/>
    </row>
    <row r="95" spans="1:19">
      <c r="A95" s="100"/>
      <c r="B95" s="95"/>
      <c r="C95" s="85" t="s">
        <v>162</v>
      </c>
      <c r="D95" s="85">
        <v>204</v>
      </c>
      <c r="E95" s="85">
        <v>120.2829514</v>
      </c>
      <c r="F95" s="85">
        <v>38.029670719999999</v>
      </c>
      <c r="G95" s="85">
        <f t="shared" si="5"/>
        <v>126.15167162018261</v>
      </c>
      <c r="H95" s="85">
        <v>237</v>
      </c>
      <c r="I95" s="85">
        <v>241.19902039999999</v>
      </c>
      <c r="J95" s="85">
        <v>82.655708309999994</v>
      </c>
      <c r="K95" s="85">
        <f t="shared" si="6"/>
        <v>255</v>
      </c>
      <c r="L95" s="85" t="s">
        <v>45</v>
      </c>
      <c r="M95" s="85">
        <f t="shared" si="7"/>
        <v>62</v>
      </c>
      <c r="N95" s="85">
        <f t="shared" si="8"/>
        <v>108</v>
      </c>
      <c r="O95" s="86" t="s">
        <v>163</v>
      </c>
      <c r="P95" s="20"/>
      <c r="S95" s="21"/>
    </row>
    <row r="96" spans="1:19">
      <c r="A96" s="100"/>
      <c r="B96" s="95"/>
      <c r="C96" s="85" t="s">
        <v>163</v>
      </c>
      <c r="D96" s="85">
        <v>204</v>
      </c>
      <c r="E96" s="85">
        <v>120.27484130000001</v>
      </c>
      <c r="F96" s="85">
        <v>38.081295009999998</v>
      </c>
      <c r="G96" s="85">
        <f t="shared" si="5"/>
        <v>126.15951204478732</v>
      </c>
      <c r="H96" s="85">
        <v>237</v>
      </c>
      <c r="I96" s="85">
        <v>241.19572450000001</v>
      </c>
      <c r="J96" s="85">
        <v>82.65470886</v>
      </c>
      <c r="K96" s="85">
        <f t="shared" si="6"/>
        <v>255</v>
      </c>
      <c r="L96" s="85" t="s">
        <v>45</v>
      </c>
      <c r="M96" s="85">
        <f t="shared" si="7"/>
        <v>62</v>
      </c>
      <c r="N96" s="85">
        <f t="shared" si="8"/>
        <v>108</v>
      </c>
      <c r="O96" s="86" t="s">
        <v>162</v>
      </c>
      <c r="P96" s="20"/>
      <c r="S96" s="21"/>
    </row>
    <row r="97" spans="1:19">
      <c r="A97" s="100"/>
      <c r="B97" s="95"/>
      <c r="C97" s="85" t="s">
        <v>164</v>
      </c>
      <c r="D97" s="85">
        <v>698</v>
      </c>
      <c r="E97" s="85">
        <v>398.61303709999999</v>
      </c>
      <c r="F97" s="85">
        <v>5.9557547570000002</v>
      </c>
      <c r="G97" s="85">
        <f t="shared" si="5"/>
        <v>398.65752766103827</v>
      </c>
      <c r="H97" s="85">
        <v>835</v>
      </c>
      <c r="I97" s="85">
        <v>798.56744379999998</v>
      </c>
      <c r="J97" s="85">
        <v>29.66729355</v>
      </c>
      <c r="K97" s="85">
        <f t="shared" si="6"/>
        <v>799</v>
      </c>
      <c r="L97" s="85" t="s">
        <v>57</v>
      </c>
      <c r="M97" s="85">
        <f t="shared" si="7"/>
        <v>57</v>
      </c>
      <c r="N97" s="85">
        <f t="shared" si="8"/>
        <v>96</v>
      </c>
      <c r="O97" s="86" t="s">
        <v>165</v>
      </c>
      <c r="P97" s="20"/>
      <c r="S97" s="21"/>
    </row>
    <row r="98" spans="1:19">
      <c r="A98" s="100"/>
      <c r="B98" s="95"/>
      <c r="C98" s="85" t="s">
        <v>165</v>
      </c>
      <c r="D98" s="85">
        <v>698</v>
      </c>
      <c r="E98" s="85">
        <v>398.61303709999999</v>
      </c>
      <c r="F98" s="85">
        <v>5.9557547570000002</v>
      </c>
      <c r="G98" s="85">
        <f t="shared" si="5"/>
        <v>398.65752766103827</v>
      </c>
      <c r="H98" s="85">
        <v>835</v>
      </c>
      <c r="I98" s="85">
        <v>798.56744379999998</v>
      </c>
      <c r="J98" s="85">
        <v>29.66729355</v>
      </c>
      <c r="K98" s="85">
        <f t="shared" si="6"/>
        <v>799</v>
      </c>
      <c r="L98" s="85" t="s">
        <v>57</v>
      </c>
      <c r="M98" s="85">
        <f t="shared" si="7"/>
        <v>57</v>
      </c>
      <c r="N98" s="85">
        <f t="shared" si="8"/>
        <v>96</v>
      </c>
      <c r="O98" s="86" t="s">
        <v>164</v>
      </c>
      <c r="P98" s="20"/>
      <c r="S98" s="21"/>
    </row>
    <row r="99" spans="1:19">
      <c r="A99" s="100"/>
      <c r="B99" s="95"/>
      <c r="C99" s="85" t="s">
        <v>166</v>
      </c>
      <c r="D99" s="85">
        <v>540</v>
      </c>
      <c r="E99" s="85">
        <v>227.22456360000001</v>
      </c>
      <c r="F99" s="85">
        <v>7.2320079799999997</v>
      </c>
      <c r="G99" s="85">
        <f t="shared" si="5"/>
        <v>227.33962312503562</v>
      </c>
      <c r="H99" s="85">
        <v>765</v>
      </c>
      <c r="I99" s="85">
        <v>350.48489380000001</v>
      </c>
      <c r="J99" s="85">
        <v>13.324512479999999</v>
      </c>
      <c r="K99" s="85">
        <f t="shared" si="6"/>
        <v>351</v>
      </c>
      <c r="L99" s="85" t="s">
        <v>45</v>
      </c>
      <c r="M99" s="85">
        <f t="shared" si="7"/>
        <v>42</v>
      </c>
      <c r="N99" s="85">
        <f t="shared" si="8"/>
        <v>46</v>
      </c>
      <c r="O99" s="86" t="s">
        <v>167</v>
      </c>
      <c r="P99" s="20"/>
      <c r="S99" s="21"/>
    </row>
    <row r="100" spans="1:19">
      <c r="A100" s="100"/>
      <c r="B100" s="95"/>
      <c r="C100" s="85" t="s">
        <v>168</v>
      </c>
      <c r="D100" s="85">
        <v>540</v>
      </c>
      <c r="E100" s="85">
        <v>225.7522888</v>
      </c>
      <c r="F100" s="85">
        <v>7.838140965</v>
      </c>
      <c r="G100" s="85">
        <f t="shared" si="5"/>
        <v>225.88831831731764</v>
      </c>
      <c r="H100" s="85">
        <v>765</v>
      </c>
      <c r="I100" s="85">
        <v>349.31204220000001</v>
      </c>
      <c r="J100" s="85">
        <v>4.5228123660000001</v>
      </c>
      <c r="K100" s="85">
        <f t="shared" si="6"/>
        <v>349</v>
      </c>
      <c r="L100" s="85" t="s">
        <v>45</v>
      </c>
      <c r="M100" s="85">
        <f t="shared" si="7"/>
        <v>42</v>
      </c>
      <c r="N100" s="85">
        <f t="shared" si="8"/>
        <v>46</v>
      </c>
      <c r="O100" s="86" t="s">
        <v>166</v>
      </c>
      <c r="P100" s="20"/>
      <c r="S100" s="21"/>
    </row>
    <row r="101" spans="1:19">
      <c r="A101" s="100"/>
      <c r="B101" s="95"/>
      <c r="C101" s="85" t="s">
        <v>169</v>
      </c>
      <c r="D101" s="85">
        <v>349</v>
      </c>
      <c r="E101" s="85">
        <v>192.26234439999999</v>
      </c>
      <c r="F101" s="85">
        <v>13.412343030000001</v>
      </c>
      <c r="G101" s="85">
        <f t="shared" si="5"/>
        <v>192.72960338188474</v>
      </c>
      <c r="H101" s="85">
        <v>405</v>
      </c>
      <c r="I101" s="85">
        <v>385.22116089999997</v>
      </c>
      <c r="J101" s="85">
        <v>33.9018631</v>
      </c>
      <c r="K101" s="85">
        <f t="shared" si="6"/>
        <v>387</v>
      </c>
      <c r="L101" s="85" t="s">
        <v>45</v>
      </c>
      <c r="M101" s="85">
        <f t="shared" si="7"/>
        <v>55</v>
      </c>
      <c r="N101" s="85">
        <f t="shared" si="8"/>
        <v>96</v>
      </c>
      <c r="O101" s="86" t="s">
        <v>170</v>
      </c>
      <c r="P101" s="20"/>
      <c r="S101" s="21"/>
    </row>
    <row r="102" spans="1:19">
      <c r="A102" s="100"/>
      <c r="B102" s="95"/>
      <c r="C102" s="85" t="s">
        <v>170</v>
      </c>
      <c r="D102" s="85">
        <v>349</v>
      </c>
      <c r="E102" s="85">
        <v>192.26234439999999</v>
      </c>
      <c r="F102" s="85">
        <v>13.412343030000001</v>
      </c>
      <c r="G102" s="85">
        <f t="shared" si="5"/>
        <v>192.72960338188474</v>
      </c>
      <c r="H102" s="85">
        <v>405</v>
      </c>
      <c r="I102" s="85">
        <v>385.22116089999997</v>
      </c>
      <c r="J102" s="85">
        <v>33.9018631</v>
      </c>
      <c r="K102" s="85">
        <f>ROUND(SQRT(I102^2+J102^2),0)</f>
        <v>387</v>
      </c>
      <c r="L102" s="85" t="s">
        <v>45</v>
      </c>
      <c r="M102" s="85">
        <f t="shared" si="7"/>
        <v>55</v>
      </c>
      <c r="N102" s="85">
        <f t="shared" si="8"/>
        <v>96</v>
      </c>
      <c r="O102" s="86" t="s">
        <v>169</v>
      </c>
      <c r="P102" s="20"/>
      <c r="S102" s="21"/>
    </row>
    <row r="103" spans="1:19">
      <c r="A103" s="100"/>
      <c r="B103" s="95"/>
      <c r="C103" s="85" t="s">
        <v>171</v>
      </c>
      <c r="D103" s="85">
        <v>698</v>
      </c>
      <c r="E103" s="85">
        <v>237.25485230000001</v>
      </c>
      <c r="F103" s="85">
        <v>130.50158690000001</v>
      </c>
      <c r="G103" s="85">
        <f t="shared" si="5"/>
        <v>270.77763778294741</v>
      </c>
      <c r="H103" s="85">
        <v>809</v>
      </c>
      <c r="I103" s="85">
        <v>630.15472409999995</v>
      </c>
      <c r="J103" s="85">
        <v>128.058075</v>
      </c>
      <c r="K103" s="85">
        <f>ROUND(SQRT(I103^2+J103^2),0)</f>
        <v>643</v>
      </c>
      <c r="L103" s="85" t="s">
        <v>45</v>
      </c>
      <c r="M103" s="85">
        <f t="shared" si="7"/>
        <v>39</v>
      </c>
      <c r="N103" s="85">
        <f t="shared" si="8"/>
        <v>79</v>
      </c>
      <c r="O103" s="86" t="s">
        <v>77</v>
      </c>
      <c r="P103" s="20"/>
      <c r="S103" s="21"/>
    </row>
    <row r="104" spans="1:19">
      <c r="A104" s="100"/>
      <c r="B104" s="95"/>
      <c r="C104" s="85" t="s">
        <v>172</v>
      </c>
      <c r="D104" s="85">
        <v>698</v>
      </c>
      <c r="E104" s="85">
        <v>237.25485230000001</v>
      </c>
      <c r="F104" s="85">
        <v>130.50158690000001</v>
      </c>
      <c r="G104" s="85">
        <f t="shared" si="5"/>
        <v>270.77763778294741</v>
      </c>
      <c r="H104" s="85">
        <v>798</v>
      </c>
      <c r="I104" s="85">
        <v>630.15472409999995</v>
      </c>
      <c r="J104" s="85">
        <v>128.058075</v>
      </c>
      <c r="K104" s="85">
        <f t="shared" si="6"/>
        <v>643</v>
      </c>
      <c r="L104" s="85" t="s">
        <v>45</v>
      </c>
      <c r="M104" s="85">
        <f t="shared" si="7"/>
        <v>39</v>
      </c>
      <c r="N104" s="85">
        <f t="shared" si="8"/>
        <v>81</v>
      </c>
      <c r="O104" s="86" t="s">
        <v>77</v>
      </c>
      <c r="P104" s="20"/>
      <c r="S104" s="21"/>
    </row>
    <row r="105" spans="1:19">
      <c r="A105" s="100"/>
      <c r="B105" s="95"/>
      <c r="C105" s="85" t="s">
        <v>173</v>
      </c>
      <c r="D105" s="85">
        <v>720</v>
      </c>
      <c r="E105" s="85">
        <v>18.00567818</v>
      </c>
      <c r="F105" s="85">
        <v>143.3937378</v>
      </c>
      <c r="G105" s="85">
        <f t="shared" si="5"/>
        <v>144.51978579757471</v>
      </c>
      <c r="H105" s="85">
        <v>760</v>
      </c>
      <c r="I105" s="85">
        <v>410.73056029999998</v>
      </c>
      <c r="J105" s="85">
        <v>132.88970950000001</v>
      </c>
      <c r="K105" s="85">
        <f t="shared" si="6"/>
        <v>432</v>
      </c>
      <c r="L105" s="85" t="s">
        <v>45</v>
      </c>
      <c r="M105" s="85">
        <f t="shared" si="7"/>
        <v>20</v>
      </c>
      <c r="N105" s="85">
        <f t="shared" si="8"/>
        <v>57</v>
      </c>
      <c r="O105" s="86" t="s">
        <v>77</v>
      </c>
      <c r="P105" s="20"/>
      <c r="S105" s="21"/>
    </row>
    <row r="106" spans="1:19">
      <c r="A106" s="100"/>
      <c r="B106" s="95"/>
      <c r="C106" s="85" t="s">
        <v>174</v>
      </c>
      <c r="D106" s="85">
        <v>720</v>
      </c>
      <c r="E106" s="85">
        <v>18.00567818</v>
      </c>
      <c r="F106" s="85">
        <v>143.3937378</v>
      </c>
      <c r="G106" s="85">
        <f t="shared" si="5"/>
        <v>144.51978579757471</v>
      </c>
      <c r="H106" s="85">
        <v>760</v>
      </c>
      <c r="I106" s="85">
        <v>410.73056029999998</v>
      </c>
      <c r="J106" s="85">
        <v>132.88970950000001</v>
      </c>
      <c r="K106" s="85">
        <f t="shared" si="6"/>
        <v>432</v>
      </c>
      <c r="L106" s="85" t="s">
        <v>45</v>
      </c>
      <c r="M106" s="85">
        <f t="shared" si="7"/>
        <v>20</v>
      </c>
      <c r="N106" s="85">
        <f t="shared" si="8"/>
        <v>57</v>
      </c>
      <c r="O106" s="86" t="s">
        <v>77</v>
      </c>
      <c r="P106" s="20"/>
      <c r="S106" s="21"/>
    </row>
    <row r="107" spans="1:19">
      <c r="A107" s="100"/>
      <c r="B107" s="95"/>
      <c r="C107" s="85" t="s">
        <v>175</v>
      </c>
      <c r="D107" s="85">
        <v>543</v>
      </c>
      <c r="E107" s="85">
        <v>151.1103516</v>
      </c>
      <c r="F107" s="85">
        <v>33.73258972</v>
      </c>
      <c r="G107" s="85">
        <f t="shared" si="5"/>
        <v>154.82966760247686</v>
      </c>
      <c r="H107" s="85">
        <v>543</v>
      </c>
      <c r="I107" s="85">
        <v>303.24224850000002</v>
      </c>
      <c r="J107" s="85">
        <v>96.904083249999999</v>
      </c>
      <c r="K107" s="85">
        <f t="shared" si="6"/>
        <v>318</v>
      </c>
      <c r="L107" s="85" t="s">
        <v>45</v>
      </c>
      <c r="M107" s="85">
        <f t="shared" si="7"/>
        <v>29</v>
      </c>
      <c r="N107" s="85">
        <f t="shared" si="8"/>
        <v>59</v>
      </c>
      <c r="O107" s="86" t="s">
        <v>176</v>
      </c>
      <c r="P107" s="20"/>
      <c r="S107" s="21"/>
    </row>
    <row r="108" spans="1:19">
      <c r="A108" s="100"/>
      <c r="B108" s="95"/>
      <c r="C108" s="85" t="s">
        <v>177</v>
      </c>
      <c r="D108" s="85">
        <v>543</v>
      </c>
      <c r="E108" s="85">
        <v>151.1103516</v>
      </c>
      <c r="F108" s="85">
        <v>33.73258972</v>
      </c>
      <c r="G108" s="85">
        <f t="shared" si="5"/>
        <v>154.82966760247686</v>
      </c>
      <c r="H108" s="85">
        <v>543</v>
      </c>
      <c r="I108" s="85">
        <v>303.24224850000002</v>
      </c>
      <c r="J108" s="85">
        <v>96.904083249999999</v>
      </c>
      <c r="K108" s="85">
        <f t="shared" si="6"/>
        <v>318</v>
      </c>
      <c r="L108" s="85" t="s">
        <v>45</v>
      </c>
      <c r="M108" s="85">
        <f t="shared" si="7"/>
        <v>29</v>
      </c>
      <c r="N108" s="85">
        <f t="shared" si="8"/>
        <v>59</v>
      </c>
      <c r="O108" s="86" t="s">
        <v>178</v>
      </c>
      <c r="P108" s="23"/>
      <c r="S108" s="21"/>
    </row>
    <row r="109" spans="1:19" hidden="1">
      <c r="A109" s="100"/>
      <c r="B109" s="95"/>
      <c r="C109" s="85" t="s">
        <v>179</v>
      </c>
      <c r="D109" s="85">
        <v>183</v>
      </c>
      <c r="E109" s="85">
        <v>10.31408978</v>
      </c>
      <c r="F109" s="85">
        <v>5.3363308910000002</v>
      </c>
      <c r="G109" s="85">
        <f t="shared" si="5"/>
        <v>11.61278930180606</v>
      </c>
      <c r="H109" s="85">
        <v>183</v>
      </c>
      <c r="I109" s="85">
        <v>20.626098630000001</v>
      </c>
      <c r="J109" s="85">
        <v>10.670493130000001</v>
      </c>
      <c r="K109" s="85">
        <f t="shared" si="6"/>
        <v>23</v>
      </c>
      <c r="L109" s="85" t="s">
        <v>49</v>
      </c>
      <c r="M109" s="85">
        <f t="shared" si="7"/>
        <v>6</v>
      </c>
      <c r="N109" s="85">
        <f t="shared" si="8"/>
        <v>13</v>
      </c>
      <c r="O109" s="86" t="s">
        <v>176</v>
      </c>
      <c r="P109" s="20"/>
      <c r="S109" s="21"/>
    </row>
    <row r="110" spans="1:19" hidden="1">
      <c r="A110" s="100"/>
      <c r="B110" s="95"/>
      <c r="C110" s="85" t="s">
        <v>180</v>
      </c>
      <c r="D110" s="85">
        <v>183</v>
      </c>
      <c r="E110" s="85">
        <v>10.31408978</v>
      </c>
      <c r="F110" s="85">
        <v>5.3363308910000002</v>
      </c>
      <c r="G110" s="85">
        <f t="shared" si="5"/>
        <v>11.61278930180606</v>
      </c>
      <c r="H110" s="85">
        <v>183</v>
      </c>
      <c r="I110" s="85">
        <v>20.628177640000001</v>
      </c>
      <c r="J110" s="85">
        <v>10.67266178</v>
      </c>
      <c r="K110" s="85">
        <f t="shared" si="6"/>
        <v>23</v>
      </c>
      <c r="L110" s="85" t="s">
        <v>49</v>
      </c>
      <c r="M110" s="85">
        <f t="shared" si="7"/>
        <v>6</v>
      </c>
      <c r="N110" s="85">
        <f t="shared" si="8"/>
        <v>13</v>
      </c>
      <c r="O110" s="86" t="s">
        <v>178</v>
      </c>
      <c r="P110" s="20"/>
      <c r="S110" s="21"/>
    </row>
    <row r="111" spans="1:19" hidden="1">
      <c r="A111" s="100"/>
      <c r="B111" s="95"/>
      <c r="C111" s="85" t="s">
        <v>181</v>
      </c>
      <c r="D111" s="85">
        <v>450</v>
      </c>
      <c r="E111" s="85">
        <v>21.061470029999999</v>
      </c>
      <c r="F111" s="85">
        <v>84.935256960000004</v>
      </c>
      <c r="G111" s="85">
        <f t="shared" si="5"/>
        <v>87.507619066489397</v>
      </c>
      <c r="H111" s="85">
        <v>650</v>
      </c>
      <c r="I111" s="85">
        <v>249.9249725</v>
      </c>
      <c r="J111" s="85">
        <v>71.945823669999996</v>
      </c>
      <c r="K111" s="85">
        <f t="shared" si="6"/>
        <v>260</v>
      </c>
      <c r="L111" s="85" t="s">
        <v>49</v>
      </c>
      <c r="M111" s="85">
        <f t="shared" si="7"/>
        <v>19</v>
      </c>
      <c r="N111" s="85">
        <f t="shared" si="8"/>
        <v>40</v>
      </c>
      <c r="O111" s="86" t="s">
        <v>77</v>
      </c>
      <c r="P111" s="20"/>
      <c r="S111" s="21"/>
    </row>
    <row r="112" spans="1:19" hidden="1">
      <c r="A112" s="100"/>
      <c r="B112" s="95" t="s">
        <v>76</v>
      </c>
      <c r="C112" s="85" t="s">
        <v>182</v>
      </c>
      <c r="D112" s="85">
        <v>750</v>
      </c>
      <c r="E112" s="85">
        <v>524.21447750000004</v>
      </c>
      <c r="F112" s="85">
        <v>90.021148679999996</v>
      </c>
      <c r="G112" s="85">
        <f t="shared" si="5"/>
        <v>531.8877942106443</v>
      </c>
      <c r="H112" s="85">
        <v>810</v>
      </c>
      <c r="I112" s="85">
        <v>723.50274660000002</v>
      </c>
      <c r="J112" s="85">
        <v>174.65786739999999</v>
      </c>
      <c r="K112" s="85">
        <f t="shared" si="6"/>
        <v>744</v>
      </c>
      <c r="L112" s="85" t="s">
        <v>49</v>
      </c>
      <c r="M112" s="85">
        <f t="shared" si="7"/>
        <v>71</v>
      </c>
      <c r="N112" s="85">
        <f t="shared" si="8"/>
        <v>92</v>
      </c>
      <c r="O112" s="86" t="s">
        <v>132</v>
      </c>
      <c r="P112" s="20"/>
      <c r="S112" s="21"/>
    </row>
    <row r="113" spans="1:19" hidden="1">
      <c r="A113" s="100"/>
      <c r="B113" s="95"/>
      <c r="C113" s="85" t="s">
        <v>143</v>
      </c>
      <c r="D113" s="85">
        <v>750</v>
      </c>
      <c r="E113" s="85">
        <v>498.89901730000003</v>
      </c>
      <c r="F113" s="85">
        <v>91.571243289999998</v>
      </c>
      <c r="G113" s="85">
        <f t="shared" si="5"/>
        <v>507.23320283729663</v>
      </c>
      <c r="H113" s="85">
        <v>810</v>
      </c>
      <c r="I113" s="85">
        <v>644.58941649999997</v>
      </c>
      <c r="J113" s="85">
        <v>127.5172348</v>
      </c>
      <c r="K113" s="85">
        <f t="shared" si="6"/>
        <v>657</v>
      </c>
      <c r="L113" s="85" t="s">
        <v>49</v>
      </c>
      <c r="M113" s="85">
        <f t="shared" si="7"/>
        <v>68</v>
      </c>
      <c r="N113" s="85">
        <f t="shared" si="8"/>
        <v>81</v>
      </c>
      <c r="O113" s="86" t="s">
        <v>60</v>
      </c>
      <c r="P113" s="20"/>
      <c r="S113" s="21"/>
    </row>
    <row r="114" spans="1:19" hidden="1">
      <c r="A114" s="100"/>
      <c r="B114" s="95"/>
      <c r="C114" s="85" t="s">
        <v>132</v>
      </c>
      <c r="D114" s="85">
        <v>750</v>
      </c>
      <c r="E114" s="85">
        <v>526.87530519999996</v>
      </c>
      <c r="F114" s="85">
        <v>90.251182560000004</v>
      </c>
      <c r="G114" s="85">
        <f t="shared" si="5"/>
        <v>534.54921493074096</v>
      </c>
      <c r="H114" s="85">
        <v>810</v>
      </c>
      <c r="I114" s="85">
        <v>725.80761719999998</v>
      </c>
      <c r="J114" s="85">
        <v>174.66458130000001</v>
      </c>
      <c r="K114" s="85">
        <f t="shared" si="6"/>
        <v>747</v>
      </c>
      <c r="L114" s="85" t="s">
        <v>49</v>
      </c>
      <c r="M114" s="85">
        <f t="shared" si="7"/>
        <v>71</v>
      </c>
      <c r="N114" s="85">
        <f t="shared" si="8"/>
        <v>92</v>
      </c>
      <c r="O114" s="86" t="s">
        <v>182</v>
      </c>
      <c r="P114" s="20"/>
      <c r="S114" s="21"/>
    </row>
    <row r="115" spans="1:19" hidden="1">
      <c r="A115" s="100"/>
      <c r="B115" s="95"/>
      <c r="C115" s="85" t="s">
        <v>77</v>
      </c>
      <c r="D115" s="85">
        <v>1000</v>
      </c>
      <c r="E115" s="85">
        <v>782.17608640000003</v>
      </c>
      <c r="F115" s="85">
        <v>78.473022459999996</v>
      </c>
      <c r="G115" s="85">
        <f t="shared" si="5"/>
        <v>786.10269392111104</v>
      </c>
      <c r="H115" s="85">
        <v>1500</v>
      </c>
      <c r="I115" s="85">
        <v>1062.5852050000001</v>
      </c>
      <c r="J115" s="85">
        <v>102.18498990000001</v>
      </c>
      <c r="K115" s="85">
        <f t="shared" si="6"/>
        <v>1067</v>
      </c>
      <c r="L115" s="85" t="s">
        <v>49</v>
      </c>
      <c r="M115" s="85">
        <f t="shared" si="7"/>
        <v>79</v>
      </c>
      <c r="N115" s="85">
        <f t="shared" si="8"/>
        <v>71</v>
      </c>
      <c r="O115" s="86" t="s">
        <v>63</v>
      </c>
      <c r="P115" s="20"/>
      <c r="S115" s="21"/>
    </row>
    <row r="116" spans="1:19" hidden="1">
      <c r="A116" s="100"/>
      <c r="B116" s="95" t="s">
        <v>183</v>
      </c>
      <c r="C116" s="85" t="s">
        <v>184</v>
      </c>
      <c r="D116" s="85">
        <v>1000</v>
      </c>
      <c r="E116" s="85">
        <v>93.9</v>
      </c>
      <c r="F116" s="85">
        <v>92.5</v>
      </c>
      <c r="G116" s="85">
        <f t="shared" si="5"/>
        <v>131.80842158223427</v>
      </c>
      <c r="H116" s="85">
        <v>1500</v>
      </c>
      <c r="I116" s="85">
        <v>235.8</v>
      </c>
      <c r="J116" s="85">
        <v>112.9</v>
      </c>
      <c r="K116" s="85">
        <f t="shared" si="6"/>
        <v>261</v>
      </c>
      <c r="L116" s="85" t="s">
        <v>49</v>
      </c>
      <c r="M116" s="85">
        <f t="shared" si="7"/>
        <v>13</v>
      </c>
      <c r="N116" s="85">
        <f t="shared" si="8"/>
        <v>17</v>
      </c>
      <c r="O116" s="86" t="s">
        <v>60</v>
      </c>
      <c r="P116" s="20"/>
      <c r="S116" s="21"/>
    </row>
    <row r="117" spans="1:19" hidden="1">
      <c r="A117" s="100"/>
      <c r="B117" s="96"/>
      <c r="C117" s="85" t="s">
        <v>185</v>
      </c>
      <c r="D117" s="85">
        <v>1000</v>
      </c>
      <c r="E117" s="85">
        <v>95.4</v>
      </c>
      <c r="F117" s="85">
        <v>92.9</v>
      </c>
      <c r="G117" s="85">
        <f t="shared" si="5"/>
        <v>133.15994142383815</v>
      </c>
      <c r="H117" s="85">
        <v>1200</v>
      </c>
      <c r="I117" s="85">
        <v>236.2</v>
      </c>
      <c r="J117" s="85">
        <v>113.1</v>
      </c>
      <c r="K117" s="85">
        <f t="shared" si="6"/>
        <v>262</v>
      </c>
      <c r="L117" s="85" t="s">
        <v>49</v>
      </c>
      <c r="M117" s="85">
        <f t="shared" si="7"/>
        <v>13</v>
      </c>
      <c r="N117" s="85">
        <f t="shared" si="8"/>
        <v>22</v>
      </c>
      <c r="O117" s="86" t="s">
        <v>60</v>
      </c>
      <c r="P117" s="20"/>
      <c r="S117" s="21"/>
    </row>
    <row r="118" spans="1:19" hidden="1">
      <c r="A118" s="100"/>
      <c r="B118" s="97" t="s">
        <v>116</v>
      </c>
      <c r="C118" s="85" t="s">
        <v>186</v>
      </c>
      <c r="D118" s="85">
        <v>700</v>
      </c>
      <c r="E118" s="85">
        <v>550.73388669999997</v>
      </c>
      <c r="F118" s="85">
        <v>121.0204391</v>
      </c>
      <c r="G118" s="85">
        <f t="shared" si="5"/>
        <v>563.87388717659667</v>
      </c>
      <c r="H118" s="85">
        <v>850</v>
      </c>
      <c r="I118" s="85">
        <v>716.2072144</v>
      </c>
      <c r="J118" s="85">
        <v>99.16579437</v>
      </c>
      <c r="K118" s="85">
        <f t="shared" si="6"/>
        <v>723</v>
      </c>
      <c r="L118" s="85" t="s">
        <v>49</v>
      </c>
      <c r="M118" s="85">
        <f t="shared" si="7"/>
        <v>81</v>
      </c>
      <c r="N118" s="85">
        <f t="shared" si="8"/>
        <v>85</v>
      </c>
      <c r="O118" s="86" t="s">
        <v>153</v>
      </c>
      <c r="P118" s="20"/>
      <c r="S118" s="21"/>
    </row>
    <row r="119" spans="1:19" hidden="1">
      <c r="A119" s="100"/>
      <c r="B119" s="95"/>
      <c r="C119" s="85" t="s">
        <v>187</v>
      </c>
      <c r="D119" s="85">
        <v>700</v>
      </c>
      <c r="E119" s="85">
        <v>6.0299999999999999E-6</v>
      </c>
      <c r="F119" s="85">
        <v>1.2016200000000001E-4</v>
      </c>
      <c r="G119" s="85">
        <f t="shared" si="5"/>
        <v>1.203132043626135E-4</v>
      </c>
      <c r="H119" s="85">
        <v>850</v>
      </c>
      <c r="I119" s="85">
        <v>6.1E-6</v>
      </c>
      <c r="J119" s="85">
        <v>1.21624E-4</v>
      </c>
      <c r="K119" s="85">
        <f t="shared" si="6"/>
        <v>0</v>
      </c>
      <c r="L119" s="85" t="s">
        <v>49</v>
      </c>
      <c r="M119" s="85">
        <f t="shared" si="7"/>
        <v>0</v>
      </c>
      <c r="N119" s="85">
        <f t="shared" si="8"/>
        <v>0</v>
      </c>
      <c r="O119" s="86"/>
      <c r="P119" s="20"/>
      <c r="S119" s="21"/>
    </row>
    <row r="120" spans="1:19" hidden="1">
      <c r="A120" s="101"/>
      <c r="B120" s="96"/>
      <c r="C120" s="85" t="s">
        <v>150</v>
      </c>
      <c r="D120" s="85">
        <v>700</v>
      </c>
      <c r="E120" s="85">
        <v>581.27142330000004</v>
      </c>
      <c r="F120" s="85">
        <v>76.048522950000006</v>
      </c>
      <c r="G120" s="85">
        <f t="shared" si="5"/>
        <v>586.22508082483512</v>
      </c>
      <c r="H120" s="85">
        <v>1000</v>
      </c>
      <c r="I120" s="85">
        <v>736.22332759999995</v>
      </c>
      <c r="J120" s="85">
        <v>83.17327118</v>
      </c>
      <c r="K120" s="85">
        <f t="shared" si="6"/>
        <v>741</v>
      </c>
      <c r="L120" s="85" t="s">
        <v>49</v>
      </c>
      <c r="M120" s="85">
        <f t="shared" si="7"/>
        <v>84</v>
      </c>
      <c r="N120" s="85">
        <f t="shared" si="8"/>
        <v>74</v>
      </c>
      <c r="O120" s="86" t="s">
        <v>152</v>
      </c>
      <c r="P120" s="20"/>
      <c r="S120" s="21"/>
    </row>
    <row r="121" spans="1:19" hidden="1">
      <c r="A121" s="99" t="s">
        <v>188</v>
      </c>
      <c r="B121" s="97" t="s">
        <v>55</v>
      </c>
      <c r="C121" s="85" t="s">
        <v>189</v>
      </c>
      <c r="D121" s="85">
        <v>437</v>
      </c>
      <c r="E121" s="85">
        <v>33.333599999999997</v>
      </c>
      <c r="F121" s="85">
        <v>39.060460458243448</v>
      </c>
      <c r="G121" s="85">
        <f t="shared" si="5"/>
        <v>51.350252776106174</v>
      </c>
      <c r="H121" s="85">
        <v>437</v>
      </c>
      <c r="I121" s="85">
        <v>62.186999999999998</v>
      </c>
      <c r="J121" s="85">
        <v>73.850139192556696</v>
      </c>
      <c r="K121" s="85">
        <f t="shared" si="6"/>
        <v>97</v>
      </c>
      <c r="L121" s="85" t="s">
        <v>49</v>
      </c>
      <c r="M121" s="85">
        <f t="shared" si="7"/>
        <v>12</v>
      </c>
      <c r="N121" s="85">
        <f t="shared" si="8"/>
        <v>22</v>
      </c>
      <c r="O121" s="86" t="s">
        <v>190</v>
      </c>
      <c r="P121" s="20"/>
      <c r="S121" s="21"/>
    </row>
    <row r="122" spans="1:19">
      <c r="A122" s="100"/>
      <c r="B122" s="95"/>
      <c r="C122" s="85" t="s">
        <v>191</v>
      </c>
      <c r="D122" s="85">
        <v>349</v>
      </c>
      <c r="E122" s="85">
        <v>36.050285340000002</v>
      </c>
      <c r="F122" s="85">
        <v>36.24329376</v>
      </c>
      <c r="G122" s="85">
        <f t="shared" si="5"/>
        <v>51.119462200507101</v>
      </c>
      <c r="H122" s="85">
        <v>360</v>
      </c>
      <c r="I122" s="85">
        <v>64.055084230000006</v>
      </c>
      <c r="J122" s="85">
        <v>43.132968900000002</v>
      </c>
      <c r="K122" s="85">
        <f t="shared" si="6"/>
        <v>77</v>
      </c>
      <c r="L122" s="85" t="s">
        <v>57</v>
      </c>
      <c r="M122" s="85">
        <f t="shared" si="7"/>
        <v>15</v>
      </c>
      <c r="N122" s="85">
        <f t="shared" si="8"/>
        <v>21</v>
      </c>
      <c r="O122" s="86" t="s">
        <v>192</v>
      </c>
      <c r="P122" s="20"/>
      <c r="S122" s="21"/>
    </row>
    <row r="123" spans="1:19">
      <c r="A123" s="100"/>
      <c r="B123" s="95"/>
      <c r="C123" s="85" t="s">
        <v>193</v>
      </c>
      <c r="D123" s="85">
        <v>393</v>
      </c>
      <c r="E123" s="85">
        <v>38.472522740000002</v>
      </c>
      <c r="F123" s="85">
        <v>40.019744869999997</v>
      </c>
      <c r="G123" s="85">
        <f t="shared" si="5"/>
        <v>55.513196498127435</v>
      </c>
      <c r="H123" s="85">
        <v>393</v>
      </c>
      <c r="I123" s="85">
        <v>66.319519040000003</v>
      </c>
      <c r="J123" s="85">
        <v>45.362270359999997</v>
      </c>
      <c r="K123" s="85">
        <f t="shared" si="6"/>
        <v>80</v>
      </c>
      <c r="L123" s="85" t="s">
        <v>57</v>
      </c>
      <c r="M123" s="85">
        <f t="shared" si="7"/>
        <v>14</v>
      </c>
      <c r="N123" s="85">
        <f t="shared" si="8"/>
        <v>20</v>
      </c>
      <c r="O123" s="86" t="s">
        <v>192</v>
      </c>
      <c r="P123" s="20"/>
      <c r="S123" s="21"/>
    </row>
    <row r="124" spans="1:19">
      <c r="A124" s="100"/>
      <c r="B124" s="95"/>
      <c r="C124" s="85" t="s">
        <v>194</v>
      </c>
      <c r="D124" s="85">
        <v>393</v>
      </c>
      <c r="E124" s="85">
        <v>68.823074340000005</v>
      </c>
      <c r="F124" s="85">
        <v>54.156726839999997</v>
      </c>
      <c r="G124" s="85">
        <f t="shared" si="5"/>
        <v>87.576061932651115</v>
      </c>
      <c r="H124" s="85">
        <v>393</v>
      </c>
      <c r="I124" s="85">
        <v>95.556297299999997</v>
      </c>
      <c r="J124" s="85">
        <v>46.220203400000003</v>
      </c>
      <c r="K124" s="85">
        <f t="shared" si="6"/>
        <v>106</v>
      </c>
      <c r="L124" s="85" t="s">
        <v>57</v>
      </c>
      <c r="M124" s="85">
        <f t="shared" si="7"/>
        <v>22</v>
      </c>
      <c r="N124" s="85">
        <f t="shared" si="8"/>
        <v>27</v>
      </c>
      <c r="O124" s="86" t="s">
        <v>192</v>
      </c>
      <c r="P124" s="20"/>
      <c r="S124" s="21"/>
    </row>
    <row r="125" spans="1:19">
      <c r="A125" s="100"/>
      <c r="B125" s="95"/>
      <c r="C125" s="85" t="s">
        <v>195</v>
      </c>
      <c r="D125" s="85">
        <v>393</v>
      </c>
      <c r="E125" s="85">
        <v>52.031314850000001</v>
      </c>
      <c r="F125" s="85">
        <v>26.06839561</v>
      </c>
      <c r="G125" s="85">
        <f t="shared" si="5"/>
        <v>58.19638283174735</v>
      </c>
      <c r="H125" s="85">
        <v>393</v>
      </c>
      <c r="I125" s="85">
        <v>78.880020139999999</v>
      </c>
      <c r="J125" s="85">
        <v>18.644035339999999</v>
      </c>
      <c r="K125" s="85">
        <f t="shared" si="6"/>
        <v>81</v>
      </c>
      <c r="L125" s="85" t="s">
        <v>57</v>
      </c>
      <c r="M125" s="85">
        <f t="shared" si="7"/>
        <v>15</v>
      </c>
      <c r="N125" s="85">
        <f t="shared" si="8"/>
        <v>21</v>
      </c>
      <c r="O125" s="86" t="s">
        <v>192</v>
      </c>
      <c r="P125" s="20"/>
      <c r="S125" s="21"/>
    </row>
    <row r="126" spans="1:19">
      <c r="A126" s="100"/>
      <c r="B126" s="95"/>
      <c r="C126" s="85" t="s">
        <v>196</v>
      </c>
      <c r="D126" s="85">
        <v>134</v>
      </c>
      <c r="E126" s="85">
        <v>86.015060419999998</v>
      </c>
      <c r="F126" s="85">
        <v>7.2991886140000002</v>
      </c>
      <c r="G126" s="85">
        <f t="shared" si="5"/>
        <v>86.324207343473461</v>
      </c>
      <c r="H126" s="85">
        <v>134</v>
      </c>
      <c r="I126" s="85">
        <v>142.76972960000001</v>
      </c>
      <c r="J126" s="85">
        <v>17.25977898</v>
      </c>
      <c r="K126" s="85">
        <f t="shared" si="6"/>
        <v>144</v>
      </c>
      <c r="L126" s="85" t="s">
        <v>57</v>
      </c>
      <c r="M126" s="85">
        <f t="shared" si="7"/>
        <v>64</v>
      </c>
      <c r="N126" s="85">
        <f t="shared" si="8"/>
        <v>107</v>
      </c>
      <c r="O126" s="86" t="s">
        <v>197</v>
      </c>
      <c r="P126" s="20"/>
      <c r="S126" s="21"/>
    </row>
    <row r="127" spans="1:19">
      <c r="A127" s="100"/>
      <c r="B127" s="95"/>
      <c r="C127" s="85" t="s">
        <v>197</v>
      </c>
      <c r="D127" s="85">
        <v>134</v>
      </c>
      <c r="E127" s="85">
        <v>58.853225709999997</v>
      </c>
      <c r="F127" s="85">
        <v>23.273540499999999</v>
      </c>
      <c r="G127" s="85">
        <f t="shared" si="5"/>
        <v>63.287912462628633</v>
      </c>
      <c r="H127" s="85">
        <v>134</v>
      </c>
      <c r="I127" s="85">
        <v>115.8955078</v>
      </c>
      <c r="J127" s="85">
        <v>2.4017724989999998</v>
      </c>
      <c r="K127" s="85">
        <f t="shared" si="6"/>
        <v>116</v>
      </c>
      <c r="L127" s="85" t="s">
        <v>57</v>
      </c>
      <c r="M127" s="85">
        <f t="shared" si="7"/>
        <v>47</v>
      </c>
      <c r="N127" s="85">
        <f t="shared" si="8"/>
        <v>87</v>
      </c>
      <c r="O127" s="86" t="s">
        <v>192</v>
      </c>
      <c r="P127" s="20"/>
      <c r="S127" s="21"/>
    </row>
    <row r="128" spans="1:19">
      <c r="A128" s="100"/>
      <c r="B128" s="95"/>
      <c r="C128" s="85" t="s">
        <v>192</v>
      </c>
      <c r="D128" s="85">
        <v>134</v>
      </c>
      <c r="E128" s="85">
        <v>56.960723880000003</v>
      </c>
      <c r="F128" s="85">
        <v>22.179414749999999</v>
      </c>
      <c r="G128" s="85">
        <f t="shared" si="5"/>
        <v>61.126512280565464</v>
      </c>
      <c r="H128" s="85">
        <v>134</v>
      </c>
      <c r="I128" s="85">
        <v>115.884079</v>
      </c>
      <c r="J128" s="85">
        <v>23.012817380000001</v>
      </c>
      <c r="K128" s="85">
        <f t="shared" si="6"/>
        <v>118</v>
      </c>
      <c r="L128" s="85" t="s">
        <v>57</v>
      </c>
      <c r="M128" s="85">
        <f t="shared" si="7"/>
        <v>46</v>
      </c>
      <c r="N128" s="85">
        <f t="shared" si="8"/>
        <v>88</v>
      </c>
      <c r="O128" s="86" t="s">
        <v>197</v>
      </c>
      <c r="P128" s="20"/>
      <c r="S128" s="21"/>
    </row>
    <row r="129" spans="1:19">
      <c r="A129" s="100"/>
      <c r="B129" s="95"/>
      <c r="C129" s="85" t="s">
        <v>198</v>
      </c>
      <c r="D129" s="85">
        <v>393</v>
      </c>
      <c r="E129" s="85">
        <v>13.183905599999999</v>
      </c>
      <c r="F129" s="85">
        <v>27.455389019999998</v>
      </c>
      <c r="G129" s="85">
        <f t="shared" si="5"/>
        <v>30.456752175983045</v>
      </c>
      <c r="H129" s="85">
        <v>393</v>
      </c>
      <c r="I129" s="85">
        <v>121.4809418</v>
      </c>
      <c r="J129" s="85">
        <v>49.716129299999999</v>
      </c>
      <c r="K129" s="85">
        <f t="shared" si="6"/>
        <v>131</v>
      </c>
      <c r="L129" s="85" t="s">
        <v>57</v>
      </c>
      <c r="M129" s="85">
        <f t="shared" si="7"/>
        <v>8</v>
      </c>
      <c r="N129" s="85">
        <f t="shared" si="8"/>
        <v>33</v>
      </c>
      <c r="O129" s="86" t="s">
        <v>199</v>
      </c>
      <c r="P129" s="20"/>
      <c r="S129" s="21"/>
    </row>
    <row r="130" spans="1:19">
      <c r="A130" s="100"/>
      <c r="B130" s="95"/>
      <c r="C130" s="85" t="s">
        <v>200</v>
      </c>
      <c r="D130" s="85">
        <v>393</v>
      </c>
      <c r="E130" s="85">
        <v>13.403938289999999</v>
      </c>
      <c r="F130" s="85">
        <v>23.845771790000001</v>
      </c>
      <c r="G130" s="85">
        <f t="shared" si="5"/>
        <v>27.354823961102142</v>
      </c>
      <c r="H130" s="85">
        <v>393</v>
      </c>
      <c r="I130" s="85">
        <v>122.65261080000001</v>
      </c>
      <c r="J130" s="85">
        <v>41.93610382</v>
      </c>
      <c r="K130" s="85">
        <f t="shared" si="6"/>
        <v>130</v>
      </c>
      <c r="L130" s="85" t="s">
        <v>57</v>
      </c>
      <c r="M130" s="85">
        <f t="shared" si="7"/>
        <v>7</v>
      </c>
      <c r="N130" s="85">
        <f t="shared" si="8"/>
        <v>33</v>
      </c>
      <c r="O130" s="86" t="s">
        <v>199</v>
      </c>
      <c r="P130" s="20"/>
      <c r="S130" s="21"/>
    </row>
    <row r="131" spans="1:19">
      <c r="A131" s="100"/>
      <c r="B131" s="95"/>
      <c r="C131" s="85" t="s">
        <v>201</v>
      </c>
      <c r="D131" s="85">
        <v>393</v>
      </c>
      <c r="E131" s="85">
        <v>98.765686040000006</v>
      </c>
      <c r="F131" s="85">
        <v>32.112335209999998</v>
      </c>
      <c r="G131" s="85">
        <f t="shared" si="5"/>
        <v>103.85500860137299</v>
      </c>
      <c r="H131" s="85">
        <v>420</v>
      </c>
      <c r="I131" s="85">
        <v>126.27851870000001</v>
      </c>
      <c r="J131" s="85">
        <v>35.925388339999998</v>
      </c>
      <c r="K131" s="85">
        <f t="shared" si="6"/>
        <v>131</v>
      </c>
      <c r="L131" s="85" t="s">
        <v>57</v>
      </c>
      <c r="M131" s="85">
        <f t="shared" si="7"/>
        <v>26</v>
      </c>
      <c r="N131" s="85">
        <f t="shared" si="8"/>
        <v>31</v>
      </c>
      <c r="O131" s="86" t="s">
        <v>192</v>
      </c>
      <c r="P131" s="20"/>
      <c r="S131" s="21"/>
    </row>
    <row r="132" spans="1:19">
      <c r="A132" s="100"/>
      <c r="B132" s="95"/>
      <c r="C132" s="85" t="s">
        <v>202</v>
      </c>
      <c r="D132" s="85">
        <v>393</v>
      </c>
      <c r="E132" s="85">
        <v>107.88427729999999</v>
      </c>
      <c r="F132" s="85">
        <v>29.656284329999998</v>
      </c>
      <c r="G132" s="85">
        <f t="shared" si="5"/>
        <v>111.88615861135413</v>
      </c>
      <c r="H132" s="85">
        <v>421</v>
      </c>
      <c r="I132" s="85">
        <v>135.1356964</v>
      </c>
      <c r="J132" s="85">
        <v>32.939033510000002</v>
      </c>
      <c r="K132" s="85">
        <f t="shared" si="6"/>
        <v>139</v>
      </c>
      <c r="L132" s="85" t="s">
        <v>57</v>
      </c>
      <c r="M132" s="85">
        <f t="shared" si="7"/>
        <v>28</v>
      </c>
      <c r="N132" s="85">
        <f t="shared" si="8"/>
        <v>33</v>
      </c>
      <c r="O132" s="86" t="s">
        <v>192</v>
      </c>
      <c r="P132" s="24"/>
      <c r="S132" s="21"/>
    </row>
    <row r="133" spans="1:19">
      <c r="A133" s="100"/>
      <c r="B133" s="95"/>
      <c r="C133" s="85" t="s">
        <v>199</v>
      </c>
      <c r="D133" s="85">
        <v>393</v>
      </c>
      <c r="E133" s="85">
        <v>109.0142822</v>
      </c>
      <c r="F133" s="85">
        <v>33.752937320000001</v>
      </c>
      <c r="G133" s="85">
        <f t="shared" si="5"/>
        <v>114.12000044387086</v>
      </c>
      <c r="H133" s="85">
        <v>427</v>
      </c>
      <c r="I133" s="85">
        <v>136.43753050000001</v>
      </c>
      <c r="J133" s="85">
        <v>37.812538150000002</v>
      </c>
      <c r="K133" s="85">
        <f t="shared" si="6"/>
        <v>142</v>
      </c>
      <c r="L133" s="85" t="s">
        <v>57</v>
      </c>
      <c r="M133" s="85">
        <f t="shared" si="7"/>
        <v>29</v>
      </c>
      <c r="N133" s="85">
        <f t="shared" si="8"/>
        <v>33</v>
      </c>
      <c r="O133" s="86" t="s">
        <v>192</v>
      </c>
      <c r="P133" s="24"/>
      <c r="S133" s="21"/>
    </row>
    <row r="134" spans="1:19">
      <c r="A134" s="100"/>
      <c r="B134" s="95"/>
      <c r="C134" s="85" t="s">
        <v>203</v>
      </c>
      <c r="D134" s="85">
        <v>264</v>
      </c>
      <c r="E134" s="85">
        <v>14.830806730000001</v>
      </c>
      <c r="F134" s="85">
        <v>41.308193209999999</v>
      </c>
      <c r="G134" s="85">
        <f t="shared" ref="G134:G151" si="9">SQRT(E134^2+F134^2)</f>
        <v>43.889858219608129</v>
      </c>
      <c r="H134" s="85">
        <v>278</v>
      </c>
      <c r="I134" s="85">
        <v>93.379013060000005</v>
      </c>
      <c r="J134" s="85">
        <v>57.87796402</v>
      </c>
      <c r="K134" s="85">
        <f t="shared" ref="K134:K151" si="10">ROUND(SQRT(I134^2+J134^2),0)</f>
        <v>110</v>
      </c>
      <c r="L134" s="85" t="s">
        <v>57</v>
      </c>
      <c r="M134" s="85">
        <f t="shared" ref="M134:M151" si="11">ROUND(((G134/D134)*100),0)</f>
        <v>17</v>
      </c>
      <c r="N134" s="85">
        <f t="shared" ref="N134:N151" si="12">ROUND(((K134/H134)*100),0)</f>
        <v>40</v>
      </c>
      <c r="O134" s="86" t="s">
        <v>204</v>
      </c>
      <c r="P134" s="20"/>
      <c r="S134" s="21"/>
    </row>
    <row r="135" spans="1:19">
      <c r="A135" s="100"/>
      <c r="B135" s="95"/>
      <c r="C135" s="85" t="s">
        <v>205</v>
      </c>
      <c r="D135" s="85">
        <v>204</v>
      </c>
      <c r="E135" s="85">
        <v>56.322139739999997</v>
      </c>
      <c r="F135" s="85">
        <v>20.779483800000001</v>
      </c>
      <c r="G135" s="85">
        <f t="shared" si="9"/>
        <v>60.033077314814953</v>
      </c>
      <c r="H135" s="85">
        <v>232</v>
      </c>
      <c r="I135" s="85">
        <v>242.88745119999999</v>
      </c>
      <c r="J135" s="85">
        <v>8.4251737589999998</v>
      </c>
      <c r="K135" s="85">
        <f t="shared" si="10"/>
        <v>243</v>
      </c>
      <c r="L135" s="85" t="s">
        <v>57</v>
      </c>
      <c r="M135" s="85">
        <f t="shared" si="11"/>
        <v>29</v>
      </c>
      <c r="N135" s="85">
        <f t="shared" si="12"/>
        <v>105</v>
      </c>
      <c r="O135" s="86" t="s">
        <v>206</v>
      </c>
      <c r="P135" s="20"/>
      <c r="S135" s="21"/>
    </row>
    <row r="136" spans="1:19">
      <c r="A136" s="100"/>
      <c r="B136" s="95"/>
      <c r="C136" s="85" t="s">
        <v>207</v>
      </c>
      <c r="D136" s="85">
        <v>383.5</v>
      </c>
      <c r="E136" s="85">
        <v>53.47383499</v>
      </c>
      <c r="F136" s="85">
        <v>13.328117369999999</v>
      </c>
      <c r="G136" s="85">
        <f t="shared" si="9"/>
        <v>55.109797143214415</v>
      </c>
      <c r="H136" s="85">
        <v>403</v>
      </c>
      <c r="I136" s="85">
        <v>68.860252380000006</v>
      </c>
      <c r="J136" s="85">
        <v>19.075504299999999</v>
      </c>
      <c r="K136" s="85">
        <f t="shared" si="10"/>
        <v>71</v>
      </c>
      <c r="L136" s="85" t="s">
        <v>57</v>
      </c>
      <c r="M136" s="85">
        <f t="shared" si="11"/>
        <v>14</v>
      </c>
      <c r="N136" s="85">
        <f t="shared" si="12"/>
        <v>18</v>
      </c>
      <c r="O136" s="86" t="s">
        <v>206</v>
      </c>
      <c r="P136" s="20"/>
      <c r="S136" s="21"/>
    </row>
    <row r="137" spans="1:19">
      <c r="A137" s="100"/>
      <c r="B137" s="95"/>
      <c r="C137" s="85" t="s">
        <v>208</v>
      </c>
      <c r="D137" s="85">
        <v>393</v>
      </c>
      <c r="E137" s="85">
        <v>54.241531369999997</v>
      </c>
      <c r="F137" s="85">
        <v>30.225694659999998</v>
      </c>
      <c r="G137" s="85">
        <f t="shared" si="9"/>
        <v>62.094575794043763</v>
      </c>
      <c r="H137" s="85">
        <v>432</v>
      </c>
      <c r="I137" s="85">
        <v>69.98890686</v>
      </c>
      <c r="J137" s="85">
        <v>27.979499820000001</v>
      </c>
      <c r="K137" s="85">
        <f t="shared" si="10"/>
        <v>75</v>
      </c>
      <c r="L137" s="85" t="s">
        <v>57</v>
      </c>
      <c r="M137" s="85">
        <f t="shared" si="11"/>
        <v>16</v>
      </c>
      <c r="N137" s="85">
        <f t="shared" si="12"/>
        <v>17</v>
      </c>
      <c r="O137" s="86" t="s">
        <v>206</v>
      </c>
      <c r="P137" s="20"/>
      <c r="S137" s="21"/>
    </row>
    <row r="138" spans="1:19">
      <c r="A138" s="100"/>
      <c r="B138" s="95"/>
      <c r="C138" s="85" t="s">
        <v>209</v>
      </c>
      <c r="D138" s="85">
        <v>204</v>
      </c>
      <c r="E138" s="85">
        <v>54.692546839999999</v>
      </c>
      <c r="F138" s="85">
        <v>6.9812936780000001</v>
      </c>
      <c r="G138" s="85">
        <f t="shared" si="9"/>
        <v>55.136314179169403</v>
      </c>
      <c r="H138" s="85">
        <v>204</v>
      </c>
      <c r="I138" s="85">
        <v>107.4431305</v>
      </c>
      <c r="J138" s="85">
        <v>2.9685146809999998</v>
      </c>
      <c r="K138" s="85">
        <f t="shared" si="10"/>
        <v>107</v>
      </c>
      <c r="L138" s="85" t="s">
        <v>57</v>
      </c>
      <c r="M138" s="85">
        <f t="shared" si="11"/>
        <v>27</v>
      </c>
      <c r="N138" s="85">
        <f t="shared" si="12"/>
        <v>52</v>
      </c>
      <c r="O138" s="86" t="s">
        <v>206</v>
      </c>
      <c r="P138" s="20"/>
      <c r="S138" s="21"/>
    </row>
    <row r="139" spans="1:19">
      <c r="A139" s="100"/>
      <c r="B139" s="95"/>
      <c r="C139" s="85" t="s">
        <v>210</v>
      </c>
      <c r="D139" s="85">
        <v>400</v>
      </c>
      <c r="E139" s="85">
        <v>72.193305969999997</v>
      </c>
      <c r="F139" s="85">
        <v>6.2227258680000004</v>
      </c>
      <c r="G139" s="85">
        <f t="shared" si="9"/>
        <v>72.460994639228588</v>
      </c>
      <c r="H139" s="85">
        <v>400</v>
      </c>
      <c r="I139" s="85">
        <v>140.6628876</v>
      </c>
      <c r="J139" s="85">
        <v>13.508894919999999</v>
      </c>
      <c r="K139" s="85">
        <f t="shared" si="10"/>
        <v>141</v>
      </c>
      <c r="L139" s="85" t="s">
        <v>57</v>
      </c>
      <c r="M139" s="85">
        <f t="shared" si="11"/>
        <v>18</v>
      </c>
      <c r="N139" s="85">
        <f t="shared" si="12"/>
        <v>35</v>
      </c>
      <c r="O139" s="86" t="s">
        <v>206</v>
      </c>
      <c r="P139" s="23"/>
      <c r="S139" s="21"/>
    </row>
    <row r="140" spans="1:19">
      <c r="A140" s="100"/>
      <c r="B140" s="95"/>
      <c r="C140" s="85" t="s">
        <v>211</v>
      </c>
      <c r="D140" s="85">
        <v>391</v>
      </c>
      <c r="E140" s="85">
        <v>92.887504579999998</v>
      </c>
      <c r="F140" s="85">
        <v>6.2658877369999999</v>
      </c>
      <c r="G140" s="85">
        <f t="shared" si="9"/>
        <v>93.098602869389012</v>
      </c>
      <c r="H140" s="85">
        <v>391</v>
      </c>
      <c r="I140" s="85">
        <v>158.78480529999999</v>
      </c>
      <c r="J140" s="85">
        <v>3.5827112200000002</v>
      </c>
      <c r="K140" s="85">
        <f t="shared" si="10"/>
        <v>159</v>
      </c>
      <c r="L140" s="85" t="s">
        <v>57</v>
      </c>
      <c r="M140" s="85">
        <f t="shared" si="11"/>
        <v>24</v>
      </c>
      <c r="N140" s="85">
        <f t="shared" si="12"/>
        <v>41</v>
      </c>
      <c r="O140" s="86" t="s">
        <v>206</v>
      </c>
      <c r="P140" s="20"/>
      <c r="S140" s="21"/>
    </row>
    <row r="141" spans="1:19">
      <c r="A141" s="100"/>
      <c r="B141" s="95"/>
      <c r="C141" s="85" t="s">
        <v>212</v>
      </c>
      <c r="D141" s="85">
        <v>391</v>
      </c>
      <c r="E141" s="85">
        <v>58.486724850000002</v>
      </c>
      <c r="F141" s="85">
        <v>8.1474828719999994</v>
      </c>
      <c r="G141" s="85">
        <f>SQRT(E141^2+F141^2)</f>
        <v>59.051489912017814</v>
      </c>
      <c r="H141" s="85">
        <v>391</v>
      </c>
      <c r="I141" s="85">
        <v>125.0754242</v>
      </c>
      <c r="J141" s="85">
        <v>18.59931564</v>
      </c>
      <c r="K141" s="85">
        <f t="shared" si="10"/>
        <v>126</v>
      </c>
      <c r="L141" s="85" t="s">
        <v>57</v>
      </c>
      <c r="M141" s="85">
        <f t="shared" si="11"/>
        <v>15</v>
      </c>
      <c r="N141" s="85">
        <f t="shared" si="12"/>
        <v>32</v>
      </c>
      <c r="O141" s="86" t="s">
        <v>206</v>
      </c>
      <c r="P141" s="20"/>
      <c r="S141" s="21"/>
    </row>
    <row r="142" spans="1:19">
      <c r="A142" s="100"/>
      <c r="B142" s="95"/>
      <c r="C142" s="85" t="s">
        <v>213</v>
      </c>
      <c r="D142" s="85">
        <v>204</v>
      </c>
      <c r="E142" s="85">
        <v>10.428215979999999</v>
      </c>
      <c r="F142" s="85">
        <v>14.88626766</v>
      </c>
      <c r="G142" s="85">
        <f t="shared" si="9"/>
        <v>18.175495959414402</v>
      </c>
      <c r="H142" s="85">
        <v>237</v>
      </c>
      <c r="I142" s="85">
        <v>60.80381775</v>
      </c>
      <c r="J142" s="85">
        <v>21.866659160000001</v>
      </c>
      <c r="K142" s="85">
        <f t="shared" si="10"/>
        <v>65</v>
      </c>
      <c r="L142" s="85" t="s">
        <v>57</v>
      </c>
      <c r="M142" s="85">
        <f t="shared" si="11"/>
        <v>9</v>
      </c>
      <c r="N142" s="85">
        <f t="shared" si="12"/>
        <v>27</v>
      </c>
      <c r="O142" s="86" t="s">
        <v>208</v>
      </c>
      <c r="P142" s="20"/>
      <c r="S142" s="21"/>
    </row>
    <row r="143" spans="1:19">
      <c r="A143" s="100"/>
      <c r="B143" s="95"/>
      <c r="C143" s="85" t="s">
        <v>214</v>
      </c>
      <c r="D143" s="85">
        <v>302</v>
      </c>
      <c r="E143" s="85">
        <v>227.7572327</v>
      </c>
      <c r="F143" s="85">
        <v>37.141437529999997</v>
      </c>
      <c r="G143" s="85">
        <f t="shared" si="9"/>
        <v>230.76577612149694</v>
      </c>
      <c r="H143" s="85">
        <v>302</v>
      </c>
      <c r="I143" s="85">
        <v>319.67864989999998</v>
      </c>
      <c r="J143" s="85">
        <v>93.516006469999994</v>
      </c>
      <c r="K143" s="85">
        <f t="shared" si="10"/>
        <v>333</v>
      </c>
      <c r="L143" s="85" t="s">
        <v>57</v>
      </c>
      <c r="M143" s="85">
        <f t="shared" si="11"/>
        <v>76</v>
      </c>
      <c r="N143" s="85">
        <f t="shared" si="12"/>
        <v>110</v>
      </c>
      <c r="O143" s="86" t="s">
        <v>107</v>
      </c>
      <c r="P143" s="20"/>
      <c r="S143" s="21"/>
    </row>
    <row r="144" spans="1:19">
      <c r="A144" s="100"/>
      <c r="B144" s="95"/>
      <c r="C144" s="85" t="s">
        <v>215</v>
      </c>
      <c r="D144" s="85">
        <v>302</v>
      </c>
      <c r="E144" s="85">
        <v>253.13517759999999</v>
      </c>
      <c r="F144" s="85">
        <v>2.8388805389999998</v>
      </c>
      <c r="G144" s="85">
        <f t="shared" si="9"/>
        <v>253.15109595120904</v>
      </c>
      <c r="H144" s="85">
        <v>302</v>
      </c>
      <c r="I144" s="85">
        <v>357.49407960000002</v>
      </c>
      <c r="J144" s="85">
        <v>11.321303370000001</v>
      </c>
      <c r="K144" s="85">
        <f t="shared" si="10"/>
        <v>358</v>
      </c>
      <c r="L144" s="85" t="s">
        <v>57</v>
      </c>
      <c r="M144" s="85">
        <f t="shared" si="11"/>
        <v>84</v>
      </c>
      <c r="N144" s="85">
        <f t="shared" si="12"/>
        <v>119</v>
      </c>
      <c r="O144" s="86" t="s">
        <v>107</v>
      </c>
      <c r="P144" s="20"/>
      <c r="S144" s="21"/>
    </row>
    <row r="145" spans="1:19">
      <c r="A145" s="100"/>
      <c r="B145" s="95"/>
      <c r="C145" s="85" t="s">
        <v>216</v>
      </c>
      <c r="D145" s="85">
        <v>393</v>
      </c>
      <c r="E145" s="85">
        <v>141.8445892</v>
      </c>
      <c r="F145" s="85">
        <v>24.407810210000001</v>
      </c>
      <c r="G145" s="85">
        <f t="shared" si="9"/>
        <v>143.92924888487445</v>
      </c>
      <c r="H145" s="85">
        <v>393</v>
      </c>
      <c r="I145" s="85">
        <v>241.62022400000001</v>
      </c>
      <c r="J145" s="85">
        <v>41.293262480000003</v>
      </c>
      <c r="K145" s="85">
        <f t="shared" si="10"/>
        <v>245</v>
      </c>
      <c r="L145" s="85" t="s">
        <v>45</v>
      </c>
      <c r="M145" s="85">
        <f t="shared" si="11"/>
        <v>37</v>
      </c>
      <c r="N145" s="85">
        <f t="shared" si="12"/>
        <v>62</v>
      </c>
      <c r="O145" s="86" t="s">
        <v>217</v>
      </c>
      <c r="P145" s="20"/>
      <c r="S145" s="21"/>
    </row>
    <row r="146" spans="1:19">
      <c r="A146" s="100"/>
      <c r="B146" s="95"/>
      <c r="C146" s="85" t="s">
        <v>218</v>
      </c>
      <c r="D146" s="85">
        <v>204</v>
      </c>
      <c r="E146" s="85">
        <v>96.532249449999995</v>
      </c>
      <c r="F146" s="85">
        <v>0.90976131000000005</v>
      </c>
      <c r="G146" s="85">
        <f t="shared" si="9"/>
        <v>96.536536345148605</v>
      </c>
      <c r="H146" s="85">
        <v>204</v>
      </c>
      <c r="I146" s="85">
        <v>126.91307070000001</v>
      </c>
      <c r="J146" s="85">
        <v>1.749144912</v>
      </c>
      <c r="K146" s="85">
        <f t="shared" si="10"/>
        <v>127</v>
      </c>
      <c r="L146" s="85" t="s">
        <v>45</v>
      </c>
      <c r="M146" s="85">
        <f t="shared" si="11"/>
        <v>47</v>
      </c>
      <c r="N146" s="85">
        <f t="shared" si="12"/>
        <v>62</v>
      </c>
      <c r="O146" s="86" t="s">
        <v>107</v>
      </c>
      <c r="P146" s="20"/>
      <c r="S146" s="21"/>
    </row>
    <row r="147" spans="1:19">
      <c r="A147" s="100"/>
      <c r="B147" s="95"/>
      <c r="C147" s="85" t="s">
        <v>219</v>
      </c>
      <c r="D147" s="85">
        <v>204</v>
      </c>
      <c r="E147" s="85">
        <v>93.914421079999997</v>
      </c>
      <c r="F147" s="85">
        <v>42.035186770000003</v>
      </c>
      <c r="G147" s="85">
        <f t="shared" si="9"/>
        <v>102.89254304166232</v>
      </c>
      <c r="H147" s="85">
        <v>204</v>
      </c>
      <c r="I147" s="85">
        <v>124.0629807</v>
      </c>
      <c r="J147" s="85">
        <v>31.01537514</v>
      </c>
      <c r="K147" s="85">
        <f t="shared" si="10"/>
        <v>128</v>
      </c>
      <c r="L147" s="85" t="s">
        <v>45</v>
      </c>
      <c r="M147" s="85">
        <f t="shared" si="11"/>
        <v>50</v>
      </c>
      <c r="N147" s="85">
        <f t="shared" si="12"/>
        <v>63</v>
      </c>
      <c r="O147" s="86" t="s">
        <v>107</v>
      </c>
      <c r="P147" s="20"/>
      <c r="S147" s="21"/>
    </row>
    <row r="148" spans="1:19">
      <c r="A148" s="100"/>
      <c r="B148" s="95"/>
      <c r="C148" s="85" t="s">
        <v>220</v>
      </c>
      <c r="D148" s="85">
        <v>393</v>
      </c>
      <c r="E148" s="85">
        <v>112.8822174</v>
      </c>
      <c r="F148" s="85">
        <v>5.659686089</v>
      </c>
      <c r="G148" s="85">
        <f t="shared" si="9"/>
        <v>113.02401095239402</v>
      </c>
      <c r="H148" s="85">
        <v>393</v>
      </c>
      <c r="I148" s="85">
        <v>188.0480804</v>
      </c>
      <c r="J148" s="85">
        <v>16.569969180000001</v>
      </c>
      <c r="K148" s="85">
        <f t="shared" si="10"/>
        <v>189</v>
      </c>
      <c r="L148" s="85" t="s">
        <v>45</v>
      </c>
      <c r="M148" s="85">
        <f t="shared" si="11"/>
        <v>29</v>
      </c>
      <c r="N148" s="85">
        <f t="shared" si="12"/>
        <v>48</v>
      </c>
      <c r="O148" s="86" t="s">
        <v>221</v>
      </c>
      <c r="P148" s="20"/>
      <c r="S148" s="20"/>
    </row>
    <row r="149" spans="1:19">
      <c r="A149" s="100"/>
      <c r="B149" s="96"/>
      <c r="C149" s="85" t="s">
        <v>221</v>
      </c>
      <c r="D149" s="85">
        <v>393</v>
      </c>
      <c r="E149" s="85">
        <v>112.8822174</v>
      </c>
      <c r="F149" s="85">
        <v>5.659686089</v>
      </c>
      <c r="G149" s="85">
        <f t="shared" si="9"/>
        <v>113.02401095239402</v>
      </c>
      <c r="H149" s="85">
        <v>422</v>
      </c>
      <c r="I149" s="85">
        <v>188.0480804</v>
      </c>
      <c r="J149" s="85">
        <v>16.569969180000001</v>
      </c>
      <c r="K149" s="85">
        <f t="shared" si="10"/>
        <v>189</v>
      </c>
      <c r="L149" s="85" t="s">
        <v>45</v>
      </c>
      <c r="M149" s="85">
        <f t="shared" si="11"/>
        <v>29</v>
      </c>
      <c r="N149" s="85">
        <f t="shared" si="12"/>
        <v>45</v>
      </c>
      <c r="O149" s="86" t="s">
        <v>220</v>
      </c>
      <c r="P149" s="20"/>
      <c r="S149" s="20"/>
    </row>
    <row r="150" spans="1:19" hidden="1">
      <c r="A150" s="100"/>
      <c r="B150" s="97" t="s">
        <v>76</v>
      </c>
      <c r="C150" s="85" t="s">
        <v>222</v>
      </c>
      <c r="D150" s="85">
        <v>1000</v>
      </c>
      <c r="E150" s="85">
        <v>458.4197388</v>
      </c>
      <c r="F150" s="85">
        <v>84.790710450000006</v>
      </c>
      <c r="G150" s="85">
        <f t="shared" si="9"/>
        <v>466.19536838119268</v>
      </c>
      <c r="H150" s="85">
        <v>1200</v>
      </c>
      <c r="I150" s="85">
        <v>750.44152829999996</v>
      </c>
      <c r="J150" s="85">
        <v>138.8237915</v>
      </c>
      <c r="K150" s="85">
        <f t="shared" si="10"/>
        <v>763</v>
      </c>
      <c r="L150" s="85" t="s">
        <v>49</v>
      </c>
      <c r="M150" s="85">
        <f t="shared" si="11"/>
        <v>47</v>
      </c>
      <c r="N150" s="85">
        <f t="shared" si="12"/>
        <v>64</v>
      </c>
      <c r="O150" s="86" t="s">
        <v>223</v>
      </c>
      <c r="R150" s="20"/>
    </row>
    <row r="151" spans="1:19" hidden="1">
      <c r="A151" s="102"/>
      <c r="B151" s="98"/>
      <c r="C151" s="87" t="s">
        <v>223</v>
      </c>
      <c r="D151" s="87">
        <v>1000</v>
      </c>
      <c r="E151" s="87">
        <v>466.4150391</v>
      </c>
      <c r="F151" s="87">
        <v>85.992614750000001</v>
      </c>
      <c r="G151" s="87">
        <f t="shared" si="9"/>
        <v>474.27599400580715</v>
      </c>
      <c r="H151" s="87">
        <v>1500</v>
      </c>
      <c r="I151" s="87">
        <v>755.31884769999999</v>
      </c>
      <c r="J151" s="87">
        <v>139.43804929999999</v>
      </c>
      <c r="K151" s="87">
        <f t="shared" si="10"/>
        <v>768</v>
      </c>
      <c r="L151" s="87" t="s">
        <v>49</v>
      </c>
      <c r="M151" s="87">
        <f t="shared" si="11"/>
        <v>47</v>
      </c>
      <c r="N151" s="87">
        <f t="shared" si="12"/>
        <v>51</v>
      </c>
      <c r="O151" s="88" t="s">
        <v>222</v>
      </c>
    </row>
    <row r="152" spans="1:19">
      <c r="A152" s="13"/>
      <c r="D152" s="13"/>
      <c r="E152" s="13"/>
      <c r="F152" s="13"/>
      <c r="G152" s="13"/>
      <c r="H152" s="13"/>
      <c r="I152" s="13"/>
      <c r="J152" s="13"/>
      <c r="K152" s="13"/>
      <c r="M152" s="13"/>
      <c r="N152" s="13"/>
    </row>
    <row r="153" spans="1:19">
      <c r="A153" s="25" t="s">
        <v>224</v>
      </c>
    </row>
    <row r="154" spans="1:19" ht="14.45">
      <c r="A154" s="26" t="s">
        <v>225</v>
      </c>
    </row>
    <row r="155" spans="1:19">
      <c r="E155" s="26"/>
      <c r="F155" s="26"/>
      <c r="G155" s="26"/>
    </row>
    <row r="156" spans="1:19">
      <c r="E156" s="26"/>
      <c r="F156" s="26"/>
      <c r="G156" s="26"/>
    </row>
  </sheetData>
  <autoFilter ref="A2:P151" xr:uid="{00000000-0001-0000-0100-000000000000}">
    <filterColumn colId="11">
      <filters>
        <filter val="D"/>
        <filter val="D/W"/>
      </filters>
    </filterColumn>
  </autoFilter>
  <mergeCells count="21">
    <mergeCell ref="B39:B40"/>
    <mergeCell ref="B41:B43"/>
    <mergeCell ref="B44:B48"/>
    <mergeCell ref="A44:A59"/>
    <mergeCell ref="A31:A43"/>
    <mergeCell ref="B49:B56"/>
    <mergeCell ref="B57:B59"/>
    <mergeCell ref="A3:A30"/>
    <mergeCell ref="B3:B9"/>
    <mergeCell ref="B10:B24"/>
    <mergeCell ref="B25:B30"/>
    <mergeCell ref="B31:B38"/>
    <mergeCell ref="B112:B115"/>
    <mergeCell ref="B116:B117"/>
    <mergeCell ref="B121:B149"/>
    <mergeCell ref="B150:B151"/>
    <mergeCell ref="A60:A120"/>
    <mergeCell ref="A121:A151"/>
    <mergeCell ref="B118:B120"/>
    <mergeCell ref="B60:B67"/>
    <mergeCell ref="B68:B1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1"/>
  <sheetViews>
    <sheetView zoomScale="110" zoomScaleNormal="110" workbookViewId="0"/>
  </sheetViews>
  <sheetFormatPr defaultColWidth="9" defaultRowHeight="12.95"/>
  <cols>
    <col min="1" max="1" width="20.25" style="13" customWidth="1"/>
    <col min="2" max="2" width="12.375" style="13" customWidth="1"/>
    <col min="3" max="3" width="12" style="13" customWidth="1"/>
    <col min="4" max="4" width="11" style="13" customWidth="1"/>
    <col min="5" max="5" width="17.375" style="13" customWidth="1"/>
    <col min="6" max="6" width="57.25" style="13" bestFit="1" customWidth="1"/>
    <col min="7" max="7" width="16.75" style="13" bestFit="1" customWidth="1"/>
    <col min="8" max="8" width="79.875" style="13" bestFit="1" customWidth="1"/>
    <col min="9" max="16384" width="9" style="13"/>
  </cols>
  <sheetData>
    <row r="1" spans="1:8">
      <c r="A1" s="11" t="s">
        <v>226</v>
      </c>
    </row>
    <row r="2" spans="1:8" ht="28.5" customHeight="1">
      <c r="A2" s="30" t="s">
        <v>227</v>
      </c>
      <c r="B2" s="31" t="s">
        <v>228</v>
      </c>
      <c r="C2" s="31" t="s">
        <v>229</v>
      </c>
      <c r="D2" s="31" t="s">
        <v>230</v>
      </c>
      <c r="E2" s="31" t="s">
        <v>231</v>
      </c>
      <c r="F2" s="32" t="s">
        <v>232</v>
      </c>
      <c r="G2" s="33" t="s">
        <v>233</v>
      </c>
      <c r="H2" s="34" t="s">
        <v>234</v>
      </c>
    </row>
    <row r="3" spans="1:8" ht="39">
      <c r="A3" s="35" t="s">
        <v>235</v>
      </c>
      <c r="B3" s="27">
        <v>18</v>
      </c>
      <c r="C3" s="27">
        <v>18</v>
      </c>
      <c r="D3" s="27">
        <v>777</v>
      </c>
      <c r="E3" s="89" t="s">
        <v>236</v>
      </c>
      <c r="F3" s="28" t="s">
        <v>237</v>
      </c>
      <c r="G3" s="28" t="s">
        <v>238</v>
      </c>
      <c r="H3" s="36" t="s">
        <v>239</v>
      </c>
    </row>
    <row r="4" spans="1:8" ht="26.1">
      <c r="A4" s="37" t="s">
        <v>240</v>
      </c>
      <c r="B4" s="27">
        <v>85</v>
      </c>
      <c r="C4" s="27">
        <v>85</v>
      </c>
      <c r="D4" s="27">
        <v>477</v>
      </c>
      <c r="E4" s="28" t="s">
        <v>236</v>
      </c>
      <c r="F4" s="28" t="s">
        <v>237</v>
      </c>
      <c r="G4" s="28" t="s">
        <v>241</v>
      </c>
      <c r="H4" s="38" t="s">
        <v>242</v>
      </c>
    </row>
    <row r="5" spans="1:8" ht="39">
      <c r="A5" s="37" t="s">
        <v>243</v>
      </c>
      <c r="B5" s="27">
        <v>0</v>
      </c>
      <c r="C5" s="27">
        <v>0</v>
      </c>
      <c r="D5" s="27">
        <v>0</v>
      </c>
      <c r="E5" s="28" t="s">
        <v>236</v>
      </c>
      <c r="F5" s="28" t="s">
        <v>237</v>
      </c>
      <c r="G5" s="28" t="s">
        <v>244</v>
      </c>
      <c r="H5" s="38" t="s">
        <v>245</v>
      </c>
    </row>
    <row r="6" spans="1:8" ht="39">
      <c r="A6" s="39" t="s">
        <v>246</v>
      </c>
      <c r="B6" s="40">
        <v>172</v>
      </c>
      <c r="C6" s="40">
        <v>172</v>
      </c>
      <c r="D6" s="40">
        <v>425</v>
      </c>
      <c r="E6" s="41" t="s">
        <v>247</v>
      </c>
      <c r="F6" s="41" t="s">
        <v>248</v>
      </c>
      <c r="G6" s="41" t="s">
        <v>249</v>
      </c>
      <c r="H6" s="42" t="s">
        <v>250</v>
      </c>
    </row>
    <row r="7" spans="1:8" ht="27" customHeight="1">
      <c r="A7" s="107" t="s">
        <v>251</v>
      </c>
      <c r="B7" s="107"/>
      <c r="C7" s="107"/>
      <c r="D7" s="107"/>
      <c r="E7" s="107"/>
      <c r="F7" s="107"/>
    </row>
    <row r="8" spans="1:8" ht="36.75" customHeight="1">
      <c r="A8" s="107" t="s">
        <v>252</v>
      </c>
      <c r="B8" s="107"/>
      <c r="C8" s="107"/>
      <c r="D8" s="107"/>
      <c r="E8" s="107"/>
      <c r="F8" s="107"/>
    </row>
    <row r="9" spans="1:8" ht="39.6" customHeight="1">
      <c r="A9" s="107" t="s">
        <v>253</v>
      </c>
      <c r="B9" s="107"/>
      <c r="C9" s="107"/>
      <c r="D9" s="107"/>
      <c r="E9" s="107"/>
      <c r="F9" s="107"/>
    </row>
    <row r="10" spans="1:8" ht="14.45" customHeight="1">
      <c r="A10" s="29"/>
      <c r="B10" s="29"/>
      <c r="C10" s="29"/>
      <c r="D10" s="29"/>
      <c r="E10" s="29"/>
    </row>
    <row r="11" spans="1:8">
      <c r="A11" s="29"/>
      <c r="B11" s="29"/>
      <c r="C11" s="29"/>
      <c r="D11" s="29"/>
      <c r="E11" s="29"/>
    </row>
  </sheetData>
  <mergeCells count="3">
    <mergeCell ref="A7:F7"/>
    <mergeCell ref="A8:F8"/>
    <mergeCell ref="A9:F9"/>
  </mergeCells>
  <pageMargins left="0.7" right="0.7" top="0.75" bottom="0.75" header="0.3" footer="0.3"/>
  <pageSetup paperSize="9" orientation="portrait"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500A-D2AC-40F8-A13D-C001A3C171FC}">
  <dimension ref="A1:S29"/>
  <sheetViews>
    <sheetView zoomScale="85" zoomScaleNormal="85" workbookViewId="0">
      <pane xSplit="3" ySplit="2" topLeftCell="D5" activePane="bottomRight" state="frozen"/>
      <selection pane="bottomRight" activeCell="M13" sqref="M13"/>
      <selection pane="bottomLeft" activeCell="M22" sqref="M22"/>
      <selection pane="topRight" activeCell="M22" sqref="M22"/>
    </sheetView>
  </sheetViews>
  <sheetFormatPr defaultRowHeight="14.45"/>
  <cols>
    <col min="1" max="1" width="9.125" style="44" customWidth="1"/>
    <col min="2" max="2" width="10.125" customWidth="1"/>
    <col min="3" max="3" width="46.75" customWidth="1"/>
    <col min="4" max="4" width="10.375" style="44" customWidth="1"/>
    <col min="5" max="5" width="10.25" style="44" customWidth="1"/>
    <col min="6" max="6" width="11.375" style="44" customWidth="1"/>
    <col min="7" max="7" width="12.25" style="44" customWidth="1"/>
    <col min="8" max="8" width="15.125" style="44" customWidth="1"/>
    <col min="9" max="9" width="11.625" style="44" customWidth="1"/>
    <col min="10" max="10" width="13.375" style="44" bestFit="1" customWidth="1"/>
    <col min="11" max="11" width="13.375" style="44" customWidth="1"/>
    <col min="12" max="12" width="11" style="44" bestFit="1" customWidth="1"/>
    <col min="13" max="13" width="8.125" style="45" customWidth="1"/>
    <col min="14" max="14" width="11" style="45" customWidth="1"/>
    <col min="15" max="15" width="45.25" customWidth="1"/>
    <col min="16" max="16" width="44.875" customWidth="1"/>
  </cols>
  <sheetData>
    <row r="1" spans="1:19" ht="15" thickBot="1">
      <c r="A1" s="43" t="s">
        <v>254</v>
      </c>
    </row>
    <row r="2" spans="1:19" ht="43.5" customHeight="1" thickTop="1" thickBot="1">
      <c r="A2" s="46" t="s">
        <v>28</v>
      </c>
      <c r="B2" s="47" t="s">
        <v>29</v>
      </c>
      <c r="C2" s="47" t="s">
        <v>30</v>
      </c>
      <c r="D2" s="47" t="s">
        <v>31</v>
      </c>
      <c r="E2" s="47" t="s">
        <v>32</v>
      </c>
      <c r="F2" s="47" t="s">
        <v>255</v>
      </c>
      <c r="G2" s="47" t="s">
        <v>256</v>
      </c>
      <c r="H2" s="47" t="s">
        <v>35</v>
      </c>
      <c r="I2" s="47" t="s">
        <v>36</v>
      </c>
      <c r="J2" s="47" t="s">
        <v>257</v>
      </c>
      <c r="K2" s="47" t="s">
        <v>258</v>
      </c>
      <c r="L2" s="47" t="s">
        <v>38</v>
      </c>
      <c r="M2" s="47" t="s">
        <v>39</v>
      </c>
      <c r="N2" s="47" t="s">
        <v>40</v>
      </c>
      <c r="O2" s="48" t="s">
        <v>41</v>
      </c>
      <c r="P2" s="49"/>
      <c r="Q2" s="49"/>
      <c r="R2" s="50"/>
    </row>
    <row r="3" spans="1:19" ht="15" thickTop="1">
      <c r="A3" s="110" t="s">
        <v>100</v>
      </c>
      <c r="B3" s="113" t="s">
        <v>101</v>
      </c>
      <c r="C3" s="51" t="s">
        <v>259</v>
      </c>
      <c r="D3" s="52">
        <v>743</v>
      </c>
      <c r="E3" s="52">
        <v>364.15051269531199</v>
      </c>
      <c r="F3" s="52">
        <v>94.730384826660099</v>
      </c>
      <c r="G3" s="52">
        <f>SQRT(E3^2+F3^2)</f>
        <v>376.27043692757167</v>
      </c>
      <c r="H3" s="52">
        <v>743</v>
      </c>
      <c r="I3" s="52">
        <v>478.39260864257801</v>
      </c>
      <c r="J3" s="52">
        <v>102.71791076660099</v>
      </c>
      <c r="K3" s="52">
        <f>SQRT(I3^2+J3^2)</f>
        <v>489.29587898949876</v>
      </c>
      <c r="L3" s="51" t="s">
        <v>45</v>
      </c>
      <c r="M3" s="53">
        <f>G3/D3</f>
        <v>0.5064205073049417</v>
      </c>
      <c r="N3" s="53">
        <f>K3/H3</f>
        <v>0.65854088693068469</v>
      </c>
      <c r="O3" s="54" t="s">
        <v>104</v>
      </c>
      <c r="P3" s="55"/>
      <c r="S3" s="56"/>
    </row>
    <row r="4" spans="1:19">
      <c r="A4" s="111"/>
      <c r="B4" s="114"/>
      <c r="C4" s="51" t="s">
        <v>104</v>
      </c>
      <c r="D4" s="52">
        <v>1185</v>
      </c>
      <c r="E4" s="52">
        <v>417.08203125</v>
      </c>
      <c r="F4" s="52">
        <v>0.88004618883132901</v>
      </c>
      <c r="G4" s="52">
        <f t="shared" ref="G4:G23" si="0">SQRT(E4^2+F4^2)</f>
        <v>417.08295970096935</v>
      </c>
      <c r="H4" s="52">
        <v>1303</v>
      </c>
      <c r="I4" s="52">
        <v>706.65655517578102</v>
      </c>
      <c r="J4" s="52">
        <v>35.1948432922363</v>
      </c>
      <c r="K4" s="52">
        <f t="shared" ref="K4:K23" si="1">SQRT(I4^2+J4^2)</f>
        <v>707.53244728935692</v>
      </c>
      <c r="L4" s="51" t="s">
        <v>45</v>
      </c>
      <c r="M4" s="53">
        <f t="shared" ref="M4:M23" si="2">G4/D4</f>
        <v>0.35196874236368719</v>
      </c>
      <c r="N4" s="53">
        <f t="shared" ref="N4:N23" si="3">K4/H4</f>
        <v>0.54300264565568457</v>
      </c>
      <c r="O4" s="54" t="s">
        <v>105</v>
      </c>
      <c r="P4" s="55"/>
      <c r="S4" s="56"/>
    </row>
    <row r="5" spans="1:19">
      <c r="A5" s="111"/>
      <c r="B5" s="114"/>
      <c r="C5" s="51" t="s">
        <v>105</v>
      </c>
      <c r="D5" s="52">
        <v>1185</v>
      </c>
      <c r="E5" s="52">
        <v>413.30633544921801</v>
      </c>
      <c r="F5" s="52">
        <v>4.3569536209999997</v>
      </c>
      <c r="G5" s="52">
        <f t="shared" si="0"/>
        <v>413.32929967196503</v>
      </c>
      <c r="H5" s="52">
        <v>1303</v>
      </c>
      <c r="I5" s="52">
        <v>704.91748050000001</v>
      </c>
      <c r="J5" s="52">
        <v>29.898666380000002</v>
      </c>
      <c r="K5" s="52">
        <f t="shared" si="1"/>
        <v>705.55126289006841</v>
      </c>
      <c r="L5" s="51" t="s">
        <v>45</v>
      </c>
      <c r="M5" s="53">
        <f t="shared" si="2"/>
        <v>0.34880109676959076</v>
      </c>
      <c r="N5" s="53">
        <f t="shared" si="3"/>
        <v>0.54148216645438862</v>
      </c>
      <c r="O5" s="54" t="s">
        <v>104</v>
      </c>
      <c r="P5" s="55"/>
      <c r="S5" s="56"/>
    </row>
    <row r="6" spans="1:19">
      <c r="A6" s="111"/>
      <c r="B6" s="114"/>
      <c r="C6" s="51" t="s">
        <v>106</v>
      </c>
      <c r="D6" s="52">
        <v>1145</v>
      </c>
      <c r="E6" s="52">
        <v>493.88946533203102</v>
      </c>
      <c r="F6" s="52">
        <v>0.110942125320434</v>
      </c>
      <c r="G6" s="52">
        <f t="shared" si="0"/>
        <v>493.88947779246587</v>
      </c>
      <c r="H6" s="52">
        <v>1343</v>
      </c>
      <c r="I6" s="52">
        <v>834.23596191406205</v>
      </c>
      <c r="J6" s="52">
        <v>148.238845825195</v>
      </c>
      <c r="K6" s="52">
        <f t="shared" si="1"/>
        <v>847.30419305127145</v>
      </c>
      <c r="L6" s="51" t="s">
        <v>45</v>
      </c>
      <c r="M6" s="53">
        <f t="shared" si="2"/>
        <v>0.43134452208948987</v>
      </c>
      <c r="N6" s="53">
        <f t="shared" si="3"/>
        <v>0.63090409013497506</v>
      </c>
      <c r="O6" s="54" t="s">
        <v>107</v>
      </c>
      <c r="P6" s="55"/>
      <c r="S6" s="56"/>
    </row>
    <row r="7" spans="1:19">
      <c r="A7" s="111"/>
      <c r="B7" s="115"/>
      <c r="C7" s="51" t="s">
        <v>107</v>
      </c>
      <c r="D7" s="52">
        <v>1145</v>
      </c>
      <c r="E7" s="52">
        <v>492.56018066406199</v>
      </c>
      <c r="F7" s="52">
        <v>0.113832950592041</v>
      </c>
      <c r="G7" s="52">
        <f t="shared" si="0"/>
        <v>492.56019381772421</v>
      </c>
      <c r="H7" s="52">
        <v>1343</v>
      </c>
      <c r="I7" s="52">
        <v>833.52404785156205</v>
      </c>
      <c r="J7" s="52">
        <v>148.42733764648401</v>
      </c>
      <c r="K7" s="52">
        <f t="shared" si="1"/>
        <v>846.63629316706965</v>
      </c>
      <c r="L7" s="51" t="s">
        <v>45</v>
      </c>
      <c r="M7" s="53">
        <f t="shared" si="2"/>
        <v>0.43018357538665869</v>
      </c>
      <c r="N7" s="53">
        <f t="shared" si="3"/>
        <v>0.63040677078709584</v>
      </c>
      <c r="O7" s="54" t="s">
        <v>106</v>
      </c>
      <c r="P7" s="55"/>
      <c r="S7" s="56"/>
    </row>
    <row r="8" spans="1:19">
      <c r="A8" s="111"/>
      <c r="B8" s="113" t="s">
        <v>55</v>
      </c>
      <c r="C8" s="51" t="s">
        <v>108</v>
      </c>
      <c r="D8" s="52">
        <v>369</v>
      </c>
      <c r="E8" s="52">
        <v>131.332595825195</v>
      </c>
      <c r="F8" s="52">
        <v>19.815851211547798</v>
      </c>
      <c r="G8" s="52">
        <f t="shared" si="0"/>
        <v>132.819120180124</v>
      </c>
      <c r="H8" s="52">
        <v>369</v>
      </c>
      <c r="I8" s="52">
        <v>237.760498046875</v>
      </c>
      <c r="J8" s="52">
        <v>30.577621459960898</v>
      </c>
      <c r="K8" s="52">
        <f t="shared" si="1"/>
        <v>239.71867963437208</v>
      </c>
      <c r="L8" s="51" t="s">
        <v>45</v>
      </c>
      <c r="M8" s="53">
        <f t="shared" si="2"/>
        <v>0.35994341512228728</v>
      </c>
      <c r="N8" s="53">
        <f t="shared" si="3"/>
        <v>0.64964411825033086</v>
      </c>
      <c r="O8" s="54" t="s">
        <v>110</v>
      </c>
      <c r="P8" s="55"/>
      <c r="S8" s="56"/>
    </row>
    <row r="9" spans="1:19">
      <c r="A9" s="111"/>
      <c r="B9" s="114"/>
      <c r="C9" s="51" t="s">
        <v>110</v>
      </c>
      <c r="D9" s="52">
        <v>369</v>
      </c>
      <c r="E9" s="52">
        <v>131.332595825195</v>
      </c>
      <c r="F9" s="52">
        <v>19.815851211547798</v>
      </c>
      <c r="G9" s="52">
        <f t="shared" si="0"/>
        <v>132.819120180124</v>
      </c>
      <c r="H9" s="52">
        <v>369</v>
      </c>
      <c r="I9" s="52">
        <v>237.760498046875</v>
      </c>
      <c r="J9" s="52">
        <v>30.577621459960898</v>
      </c>
      <c r="K9" s="52">
        <f t="shared" si="1"/>
        <v>239.71867963437208</v>
      </c>
      <c r="L9" s="51" t="s">
        <v>45</v>
      </c>
      <c r="M9" s="53">
        <f t="shared" si="2"/>
        <v>0.35994341512228728</v>
      </c>
      <c r="N9" s="53">
        <f t="shared" si="3"/>
        <v>0.64964411825033086</v>
      </c>
      <c r="O9" s="54" t="s">
        <v>108</v>
      </c>
      <c r="P9" s="55"/>
      <c r="S9" s="56"/>
    </row>
    <row r="10" spans="1:19">
      <c r="A10" s="111"/>
      <c r="B10" s="114"/>
      <c r="C10" s="51" t="s">
        <v>111</v>
      </c>
      <c r="D10" s="52">
        <v>230</v>
      </c>
      <c r="E10" s="52">
        <v>157.02963256835901</v>
      </c>
      <c r="F10" s="52">
        <v>10.4795589447021</v>
      </c>
      <c r="G10" s="52">
        <f t="shared" si="0"/>
        <v>157.37892698906458</v>
      </c>
      <c r="H10" s="52">
        <v>230</v>
      </c>
      <c r="I10" s="52">
        <v>157.029693603515</v>
      </c>
      <c r="J10" s="52">
        <v>11.6982831954956</v>
      </c>
      <c r="K10" s="52">
        <f t="shared" si="1"/>
        <v>157.46483576638886</v>
      </c>
      <c r="L10" s="51" t="s">
        <v>45</v>
      </c>
      <c r="M10" s="53">
        <f t="shared" si="2"/>
        <v>0.68425620430028078</v>
      </c>
      <c r="N10" s="53">
        <f t="shared" si="3"/>
        <v>0.68462972072342987</v>
      </c>
      <c r="O10" s="58" t="s">
        <v>260</v>
      </c>
      <c r="P10" s="55"/>
      <c r="S10" s="56"/>
    </row>
    <row r="11" spans="1:19">
      <c r="A11" s="111"/>
      <c r="B11" s="114"/>
      <c r="C11" s="51" t="s">
        <v>261</v>
      </c>
      <c r="D11" s="52">
        <v>1064</v>
      </c>
      <c r="E11" s="52">
        <v>3.80978667635645E-6</v>
      </c>
      <c r="F11" s="52">
        <v>0.91941785812377896</v>
      </c>
      <c r="G11" s="52">
        <f t="shared" si="0"/>
        <v>0.91941785813167221</v>
      </c>
      <c r="H11" s="52">
        <v>1064</v>
      </c>
      <c r="I11" s="52">
        <v>1.64101511472836E-4</v>
      </c>
      <c r="J11" s="52">
        <v>0.93169671297073298</v>
      </c>
      <c r="K11" s="52">
        <f t="shared" si="1"/>
        <v>0.93169672742248832</v>
      </c>
      <c r="L11" s="51" t="s">
        <v>45</v>
      </c>
      <c r="M11" s="53">
        <f t="shared" si="2"/>
        <v>8.6411452831924081E-4</v>
      </c>
      <c r="N11" s="53">
        <f t="shared" si="3"/>
        <v>8.7565481900609809E-4</v>
      </c>
      <c r="O11" s="54" t="s">
        <v>260</v>
      </c>
      <c r="P11" s="55"/>
      <c r="S11" s="56"/>
    </row>
    <row r="12" spans="1:19">
      <c r="A12" s="111"/>
      <c r="B12" s="114"/>
      <c r="C12" s="51" t="s">
        <v>113</v>
      </c>
      <c r="D12" s="52">
        <v>97</v>
      </c>
      <c r="E12" s="52">
        <v>4.2178053263342E-6</v>
      </c>
      <c r="F12" s="52">
        <v>0.44064292311668302</v>
      </c>
      <c r="G12" s="52">
        <f t="shared" si="0"/>
        <v>0.44064292313686931</v>
      </c>
      <c r="H12" s="52">
        <v>97</v>
      </c>
      <c r="I12" s="52">
        <v>1.7668759028310799E-5</v>
      </c>
      <c r="J12" s="52">
        <v>0.44027501344680697</v>
      </c>
      <c r="K12" s="52">
        <f t="shared" si="1"/>
        <v>0.44027501380134115</v>
      </c>
      <c r="L12" s="51" t="s">
        <v>49</v>
      </c>
      <c r="M12" s="53">
        <f t="shared" si="2"/>
        <v>4.5427105478027764E-3</v>
      </c>
      <c r="N12" s="53">
        <f t="shared" si="3"/>
        <v>4.5389176680550635E-3</v>
      </c>
      <c r="O12" s="54" t="s">
        <v>260</v>
      </c>
      <c r="P12" s="59"/>
      <c r="S12" s="56"/>
    </row>
    <row r="13" spans="1:19">
      <c r="A13" s="111"/>
      <c r="B13" s="114"/>
      <c r="C13" s="51" t="s">
        <v>109</v>
      </c>
      <c r="D13" s="52">
        <v>738</v>
      </c>
      <c r="E13" s="52">
        <v>69.369232177734304</v>
      </c>
      <c r="F13" s="52">
        <v>92.467346191406193</v>
      </c>
      <c r="G13" s="52">
        <f t="shared" si="0"/>
        <v>115.59541723013837</v>
      </c>
      <c r="H13" s="52">
        <v>738</v>
      </c>
      <c r="I13" s="52">
        <v>158.433837890625</v>
      </c>
      <c r="J13" s="52">
        <v>91.816116333007798</v>
      </c>
      <c r="K13" s="52">
        <f t="shared" si="1"/>
        <v>183.1160293563326</v>
      </c>
      <c r="L13" s="51" t="s">
        <v>45</v>
      </c>
      <c r="M13" s="53">
        <f t="shared" si="2"/>
        <v>0.15663335668040429</v>
      </c>
      <c r="N13" s="53">
        <f t="shared" si="3"/>
        <v>0.24812470102484094</v>
      </c>
      <c r="O13" s="54" t="s">
        <v>106</v>
      </c>
      <c r="P13" s="55"/>
      <c r="S13" s="56"/>
    </row>
    <row r="14" spans="1:19">
      <c r="A14" s="111"/>
      <c r="B14" s="114"/>
      <c r="C14" s="51" t="s">
        <v>114</v>
      </c>
      <c r="D14" s="52">
        <v>356</v>
      </c>
      <c r="E14" s="52">
        <v>60.297573089599602</v>
      </c>
      <c r="F14" s="52">
        <v>34.834373474121001</v>
      </c>
      <c r="G14" s="52">
        <f t="shared" si="0"/>
        <v>69.636419320856461</v>
      </c>
      <c r="H14" s="52">
        <v>356</v>
      </c>
      <c r="I14" s="52">
        <v>104.18560791015599</v>
      </c>
      <c r="J14" s="52">
        <v>36.268310546875</v>
      </c>
      <c r="K14" s="52">
        <f t="shared" si="1"/>
        <v>110.31786458019084</v>
      </c>
      <c r="L14" s="51" t="s">
        <v>45</v>
      </c>
      <c r="M14" s="53">
        <f t="shared" si="2"/>
        <v>0.19560791944060804</v>
      </c>
      <c r="N14" s="53">
        <f t="shared" si="3"/>
        <v>0.30988164207918778</v>
      </c>
      <c r="O14" s="54" t="s">
        <v>106</v>
      </c>
      <c r="P14" s="55"/>
      <c r="S14" s="56"/>
    </row>
    <row r="15" spans="1:19">
      <c r="A15" s="111"/>
      <c r="B15" s="115"/>
      <c r="C15" s="51" t="s">
        <v>115</v>
      </c>
      <c r="D15" s="52">
        <v>356</v>
      </c>
      <c r="E15" s="52">
        <v>60.297573089599602</v>
      </c>
      <c r="F15" s="52">
        <v>34.834373474121001</v>
      </c>
      <c r="G15" s="52">
        <f t="shared" si="0"/>
        <v>69.636419320856461</v>
      </c>
      <c r="H15" s="52">
        <v>356</v>
      </c>
      <c r="I15" s="52">
        <v>104.18560791015599</v>
      </c>
      <c r="J15" s="52">
        <v>36.268310546875</v>
      </c>
      <c r="K15" s="52">
        <f t="shared" si="1"/>
        <v>110.31786458019084</v>
      </c>
      <c r="L15" s="51" t="s">
        <v>45</v>
      </c>
      <c r="M15" s="53">
        <f t="shared" si="2"/>
        <v>0.19560791944060804</v>
      </c>
      <c r="N15" s="53">
        <f t="shared" si="3"/>
        <v>0.30988164207918778</v>
      </c>
      <c r="O15" s="54" t="s">
        <v>106</v>
      </c>
      <c r="P15" s="55"/>
      <c r="S15" s="56"/>
    </row>
    <row r="16" spans="1:19">
      <c r="A16" s="111"/>
      <c r="B16" s="113" t="s">
        <v>116</v>
      </c>
      <c r="C16" s="51" t="s">
        <v>117</v>
      </c>
      <c r="D16" s="52">
        <v>340</v>
      </c>
      <c r="E16" s="52">
        <v>90.884239199999996</v>
      </c>
      <c r="F16" s="52">
        <v>13.245802879999999</v>
      </c>
      <c r="G16" s="52">
        <f t="shared" si="0"/>
        <v>91.844413161055314</v>
      </c>
      <c r="H16" s="52">
        <v>400</v>
      </c>
      <c r="I16" s="52">
        <v>136.2352142</v>
      </c>
      <c r="J16" s="52">
        <v>20.611574170000001</v>
      </c>
      <c r="K16" s="52">
        <f t="shared" si="1"/>
        <v>137.78559640936817</v>
      </c>
      <c r="L16" s="51" t="s">
        <v>49</v>
      </c>
      <c r="M16" s="53">
        <f t="shared" si="2"/>
        <v>0.27013062694428036</v>
      </c>
      <c r="N16" s="53">
        <f t="shared" si="3"/>
        <v>0.3444639910234204</v>
      </c>
      <c r="O16" s="54" t="s">
        <v>106</v>
      </c>
      <c r="P16" s="55"/>
      <c r="S16" s="56"/>
    </row>
    <row r="17" spans="1:19">
      <c r="A17" s="111"/>
      <c r="B17" s="114"/>
      <c r="C17" s="51" t="s">
        <v>118</v>
      </c>
      <c r="D17" s="52">
        <v>340</v>
      </c>
      <c r="E17" s="52">
        <v>81.656143189999995</v>
      </c>
      <c r="F17" s="52">
        <v>11.48642635</v>
      </c>
      <c r="G17" s="52">
        <f t="shared" si="0"/>
        <v>82.460073435328425</v>
      </c>
      <c r="H17" s="52">
        <v>400</v>
      </c>
      <c r="I17" s="52">
        <v>121.1876602</v>
      </c>
      <c r="J17" s="52">
        <v>17.890350340000001</v>
      </c>
      <c r="K17" s="52">
        <f t="shared" si="1"/>
        <v>122.50107599543198</v>
      </c>
      <c r="L17" s="51" t="s">
        <v>49</v>
      </c>
      <c r="M17" s="53">
        <f t="shared" si="2"/>
        <v>0.24252962775096595</v>
      </c>
      <c r="N17" s="53">
        <f t="shared" si="3"/>
        <v>0.30625268998857996</v>
      </c>
      <c r="O17" s="54" t="s">
        <v>106</v>
      </c>
      <c r="P17" s="55"/>
      <c r="S17" s="56"/>
    </row>
    <row r="18" spans="1:19" ht="15" thickBot="1">
      <c r="A18" s="112"/>
      <c r="B18" s="115"/>
      <c r="C18" s="51" t="s">
        <v>119</v>
      </c>
      <c r="D18" s="52">
        <v>240</v>
      </c>
      <c r="E18" s="52">
        <v>77.346023560000006</v>
      </c>
      <c r="F18" s="52">
        <v>6.8768105510000002</v>
      </c>
      <c r="G18" s="52">
        <f t="shared" si="0"/>
        <v>77.651129315022985</v>
      </c>
      <c r="H18" s="52">
        <v>240</v>
      </c>
      <c r="I18" s="52">
        <v>115.9772873</v>
      </c>
      <c r="J18" s="52">
        <v>10.946546550000001</v>
      </c>
      <c r="K18" s="52">
        <f t="shared" si="1"/>
        <v>116.49273818928825</v>
      </c>
      <c r="L18" s="51" t="s">
        <v>49</v>
      </c>
      <c r="M18" s="53">
        <f t="shared" si="2"/>
        <v>0.32354637214592913</v>
      </c>
      <c r="N18" s="53">
        <f t="shared" si="3"/>
        <v>0.48538640912203435</v>
      </c>
      <c r="O18" s="58" t="s">
        <v>106</v>
      </c>
      <c r="P18" s="55"/>
      <c r="S18" s="56"/>
    </row>
    <row r="19" spans="1:19" ht="15" thickTop="1">
      <c r="A19" s="57"/>
      <c r="B19" s="113" t="s">
        <v>183</v>
      </c>
      <c r="C19" s="51" t="s">
        <v>184</v>
      </c>
      <c r="D19" s="52">
        <v>1000</v>
      </c>
      <c r="E19" s="52">
        <v>528.32550048828102</v>
      </c>
      <c r="F19" s="52">
        <v>55.963237759999998</v>
      </c>
      <c r="G19" s="52">
        <f t="shared" si="0"/>
        <v>531.28120468051088</v>
      </c>
      <c r="H19" s="52">
        <v>1200</v>
      </c>
      <c r="I19" s="52">
        <v>874.870849609375</v>
      </c>
      <c r="J19" s="52">
        <v>99.701210020000005</v>
      </c>
      <c r="K19" s="52">
        <f t="shared" si="1"/>
        <v>880.53355119250386</v>
      </c>
      <c r="L19" s="51" t="s">
        <v>49</v>
      </c>
      <c r="M19" s="53">
        <f t="shared" si="2"/>
        <v>0.53128120468051088</v>
      </c>
      <c r="N19" s="53">
        <f t="shared" si="3"/>
        <v>0.73377795932708656</v>
      </c>
      <c r="O19" s="54" t="s">
        <v>262</v>
      </c>
      <c r="P19" s="55"/>
      <c r="S19" s="56"/>
    </row>
    <row r="20" spans="1:19">
      <c r="A20" s="111" t="s">
        <v>120</v>
      </c>
      <c r="B20" s="115"/>
      <c r="C20" s="51" t="s">
        <v>185</v>
      </c>
      <c r="D20" s="52">
        <v>1000</v>
      </c>
      <c r="E20" s="52">
        <v>533.44921875</v>
      </c>
      <c r="F20" s="52">
        <v>59.555877685546797</v>
      </c>
      <c r="G20" s="52">
        <f t="shared" si="0"/>
        <v>536.76342233043522</v>
      </c>
      <c r="H20" s="52">
        <v>1200</v>
      </c>
      <c r="I20" s="52">
        <v>877.42883300000005</v>
      </c>
      <c r="J20" s="52">
        <v>102.12435910000001</v>
      </c>
      <c r="K20" s="52">
        <f t="shared" si="1"/>
        <v>883.3519919609214</v>
      </c>
      <c r="L20" s="51" t="s">
        <v>49</v>
      </c>
      <c r="M20" s="53">
        <f t="shared" si="2"/>
        <v>0.53676342233043517</v>
      </c>
      <c r="N20" s="53">
        <f t="shared" si="3"/>
        <v>0.73612665996743454</v>
      </c>
      <c r="O20" s="54" t="s">
        <v>263</v>
      </c>
      <c r="P20" s="55"/>
      <c r="S20" s="56"/>
    </row>
    <row r="21" spans="1:19">
      <c r="A21" s="111"/>
      <c r="B21" s="113" t="s">
        <v>116</v>
      </c>
      <c r="C21" s="51" t="s">
        <v>264</v>
      </c>
      <c r="D21" s="52">
        <v>700</v>
      </c>
      <c r="E21" s="52">
        <v>39.131000520000001</v>
      </c>
      <c r="F21" s="52">
        <v>35.003364560000001</v>
      </c>
      <c r="G21" s="52">
        <f t="shared" si="0"/>
        <v>52.502102169498926</v>
      </c>
      <c r="H21" s="52">
        <v>850</v>
      </c>
      <c r="I21" s="52">
        <v>92.327629090000002</v>
      </c>
      <c r="J21" s="52">
        <v>18.981836319999999</v>
      </c>
      <c r="K21" s="52">
        <f t="shared" si="1"/>
        <v>94.258692986163808</v>
      </c>
      <c r="L21" s="51" t="s">
        <v>49</v>
      </c>
      <c r="M21" s="53">
        <f t="shared" si="2"/>
        <v>7.5003003099284177E-2</v>
      </c>
      <c r="N21" s="53">
        <f t="shared" si="3"/>
        <v>0.11089257998372212</v>
      </c>
      <c r="O21" s="54" t="s">
        <v>265</v>
      </c>
      <c r="P21" s="55"/>
      <c r="S21" s="56"/>
    </row>
    <row r="22" spans="1:19">
      <c r="A22" s="111"/>
      <c r="B22" s="114"/>
      <c r="C22" s="51" t="s">
        <v>187</v>
      </c>
      <c r="D22" s="52">
        <v>700</v>
      </c>
      <c r="E22" s="52">
        <v>0</v>
      </c>
      <c r="F22" s="52">
        <v>0</v>
      </c>
      <c r="G22" s="52">
        <f t="shared" si="0"/>
        <v>0</v>
      </c>
      <c r="H22" s="52">
        <v>850</v>
      </c>
      <c r="I22" s="52">
        <v>0</v>
      </c>
      <c r="J22" s="52">
        <v>0</v>
      </c>
      <c r="K22" s="52">
        <f t="shared" si="1"/>
        <v>0</v>
      </c>
      <c r="L22" s="51" t="s">
        <v>49</v>
      </c>
      <c r="M22" s="53">
        <f t="shared" si="2"/>
        <v>0</v>
      </c>
      <c r="N22" s="53">
        <f t="shared" si="3"/>
        <v>0</v>
      </c>
      <c r="O22" s="54" t="s">
        <v>260</v>
      </c>
      <c r="P22" s="60"/>
      <c r="S22" s="56"/>
    </row>
    <row r="23" spans="1:19" ht="15" thickBot="1">
      <c r="A23" s="116"/>
      <c r="B23" s="117"/>
      <c r="C23" s="61" t="s">
        <v>150</v>
      </c>
      <c r="D23" s="61">
        <v>700</v>
      </c>
      <c r="E23" s="61">
        <v>36.148460389999997</v>
      </c>
      <c r="F23" s="61">
        <v>2.9293966290000002</v>
      </c>
      <c r="G23" s="61">
        <f t="shared" si="0"/>
        <v>36.266962282184529</v>
      </c>
      <c r="H23" s="61">
        <v>1000</v>
      </c>
      <c r="I23" s="61">
        <v>78.525176999999999</v>
      </c>
      <c r="J23" s="61">
        <v>2.0268924240000001</v>
      </c>
      <c r="K23" s="61">
        <f t="shared" si="1"/>
        <v>78.551331725056059</v>
      </c>
      <c r="L23" s="62" t="s">
        <v>49</v>
      </c>
      <c r="M23" s="63">
        <f t="shared" si="2"/>
        <v>5.1809946117406469E-2</v>
      </c>
      <c r="N23" s="64">
        <f t="shared" si="3"/>
        <v>7.8551331725056059E-2</v>
      </c>
      <c r="O23" s="65" t="s">
        <v>266</v>
      </c>
      <c r="P23" s="60"/>
      <c r="S23" s="56"/>
    </row>
    <row r="24" spans="1:19">
      <c r="A24" s="66" t="s">
        <v>224</v>
      </c>
      <c r="B24" s="67"/>
      <c r="C24" s="67"/>
      <c r="D24" s="67"/>
      <c r="L24" s="45"/>
      <c r="M24" s="44"/>
      <c r="N24" s="44"/>
      <c r="P24" s="68"/>
      <c r="S24" s="68"/>
    </row>
    <row r="25" spans="1:19">
      <c r="A25" s="108" t="s">
        <v>267</v>
      </c>
      <c r="B25" s="109"/>
      <c r="C25" s="109"/>
      <c r="D25" s="109"/>
      <c r="E25" s="109"/>
      <c r="F25" s="109"/>
      <c r="G25" s="109"/>
      <c r="H25" s="109"/>
      <c r="L25" s="45"/>
      <c r="M25" s="44"/>
      <c r="N25" s="44"/>
      <c r="P25" s="68"/>
      <c r="S25" s="68"/>
    </row>
    <row r="28" spans="1:19">
      <c r="E28" s="69"/>
      <c r="F28" s="69"/>
      <c r="G28" s="69"/>
    </row>
    <row r="29" spans="1:19">
      <c r="E29" s="69"/>
      <c r="F29" s="69"/>
      <c r="G29" s="69"/>
    </row>
  </sheetData>
  <mergeCells count="8">
    <mergeCell ref="A25:H25"/>
    <mergeCell ref="A3:A18"/>
    <mergeCell ref="B3:B7"/>
    <mergeCell ref="B8:B15"/>
    <mergeCell ref="B16:B18"/>
    <mergeCell ref="B19:B20"/>
    <mergeCell ref="A20:A23"/>
    <mergeCell ref="B21:B23"/>
  </mergeCells>
  <conditionalFormatting sqref="L24:L25">
    <cfRule type="colorScale" priority="1">
      <colorScale>
        <cfvo type="min"/>
        <cfvo type="max"/>
        <color rgb="FFFCFCFF"/>
        <color rgb="FFF8696B"/>
      </colorScale>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A169-3614-4B98-AE69-354D0569688D}">
  <dimension ref="A1:H11"/>
  <sheetViews>
    <sheetView zoomScale="120" zoomScaleNormal="120" workbookViewId="0"/>
  </sheetViews>
  <sheetFormatPr defaultRowHeight="14.45"/>
  <cols>
    <col min="1" max="1" width="20.25" customWidth="1"/>
    <col min="2" max="2" width="11.75" customWidth="1"/>
    <col min="3" max="3" width="12" customWidth="1"/>
    <col min="4" max="4" width="11" customWidth="1"/>
    <col min="5" max="5" width="17.375" customWidth="1"/>
    <col min="6" max="6" width="46.125" customWidth="1"/>
    <col min="7" max="7" width="15.375" customWidth="1"/>
    <col min="8" max="8" width="38.25" customWidth="1"/>
  </cols>
  <sheetData>
    <row r="1" spans="1:8" ht="15" thickBot="1">
      <c r="A1" s="70" t="s">
        <v>268</v>
      </c>
    </row>
    <row r="2" spans="1:8" ht="28.5" customHeight="1" thickBot="1">
      <c r="A2" s="46" t="s">
        <v>227</v>
      </c>
      <c r="B2" s="71" t="s">
        <v>269</v>
      </c>
      <c r="C2" s="71" t="s">
        <v>270</v>
      </c>
      <c r="D2" s="71" t="s">
        <v>271</v>
      </c>
      <c r="E2" s="71" t="s">
        <v>231</v>
      </c>
      <c r="F2" s="72" t="s">
        <v>232</v>
      </c>
      <c r="G2" s="73" t="s">
        <v>233</v>
      </c>
      <c r="H2" s="74" t="s">
        <v>234</v>
      </c>
    </row>
    <row r="3" spans="1:8" ht="32.1" thickTop="1">
      <c r="A3" s="75" t="s">
        <v>235</v>
      </c>
      <c r="B3" s="76">
        <v>1476</v>
      </c>
      <c r="C3" s="76">
        <v>-627</v>
      </c>
      <c r="D3" s="76">
        <v>1476</v>
      </c>
      <c r="E3" s="77" t="s">
        <v>272</v>
      </c>
      <c r="F3" s="77" t="s">
        <v>273</v>
      </c>
      <c r="G3" s="77" t="s">
        <v>274</v>
      </c>
      <c r="H3" s="78" t="s">
        <v>275</v>
      </c>
    </row>
    <row r="4" spans="1:8" ht="31.5">
      <c r="A4" s="79" t="s">
        <v>240</v>
      </c>
      <c r="B4" s="76">
        <v>-483</v>
      </c>
      <c r="C4" s="76">
        <v>-674</v>
      </c>
      <c r="D4" s="76">
        <v>-278</v>
      </c>
      <c r="E4" s="77" t="s">
        <v>276</v>
      </c>
      <c r="F4" s="77" t="s">
        <v>277</v>
      </c>
      <c r="G4" s="77" t="s">
        <v>278</v>
      </c>
      <c r="H4" s="78" t="s">
        <v>279</v>
      </c>
    </row>
    <row r="5" spans="1:8" ht="21">
      <c r="A5" s="79" t="s">
        <v>243</v>
      </c>
      <c r="B5" s="76">
        <v>-54</v>
      </c>
      <c r="C5" s="76">
        <v>-125</v>
      </c>
      <c r="D5" s="76">
        <v>-54</v>
      </c>
      <c r="E5" s="77" t="s">
        <v>280</v>
      </c>
      <c r="F5" s="77" t="s">
        <v>281</v>
      </c>
      <c r="G5" s="77" t="s">
        <v>274</v>
      </c>
      <c r="H5" s="78" t="s">
        <v>275</v>
      </c>
    </row>
    <row r="6" spans="1:8" ht="21.6" thickBot="1">
      <c r="A6" s="80" t="s">
        <v>246</v>
      </c>
      <c r="B6" s="81">
        <v>-459</v>
      </c>
      <c r="C6" s="81">
        <v>-459</v>
      </c>
      <c r="D6" s="81">
        <v>-265</v>
      </c>
      <c r="E6" s="82" t="s">
        <v>247</v>
      </c>
      <c r="F6" s="82" t="s">
        <v>248</v>
      </c>
      <c r="G6" s="82" t="s">
        <v>249</v>
      </c>
      <c r="H6" s="83" t="s">
        <v>250</v>
      </c>
    </row>
    <row r="7" spans="1:8" ht="27" customHeight="1">
      <c r="A7" s="118" t="s">
        <v>282</v>
      </c>
      <c r="B7" s="118"/>
      <c r="C7" s="118"/>
      <c r="D7" s="118"/>
      <c r="E7" s="118"/>
      <c r="F7" s="118"/>
    </row>
    <row r="8" spans="1:8" ht="35.450000000000003" customHeight="1">
      <c r="A8" s="118" t="s">
        <v>283</v>
      </c>
      <c r="B8" s="118"/>
      <c r="C8" s="118"/>
      <c r="D8" s="118"/>
      <c r="E8" s="118"/>
      <c r="F8" s="118"/>
    </row>
    <row r="9" spans="1:8" ht="46.5" customHeight="1">
      <c r="A9" s="118" t="s">
        <v>284</v>
      </c>
      <c r="B9" s="118"/>
      <c r="C9" s="118"/>
      <c r="D9" s="118"/>
      <c r="E9" s="118"/>
      <c r="F9" s="118"/>
    </row>
    <row r="10" spans="1:8">
      <c r="A10" s="84"/>
      <c r="B10" s="84"/>
      <c r="C10" s="84"/>
      <c r="D10" s="84"/>
      <c r="E10" s="84"/>
      <c r="F10" s="84"/>
    </row>
    <row r="11" spans="1:8">
      <c r="A11" s="84"/>
      <c r="B11" s="84"/>
      <c r="C11" s="84"/>
      <c r="D11" s="84"/>
      <c r="E11" s="84"/>
      <c r="F11" s="84"/>
    </row>
  </sheetData>
  <mergeCells count="3">
    <mergeCell ref="A7:F7"/>
    <mergeCell ref="A8:F8"/>
    <mergeCell ref="A9:F9"/>
  </mergeCells>
  <pageMargins left="0.7" right="0.7" top="0.75" bottom="0.75" header="0.3" footer="0.3"/>
  <pageSetup paperSize="9" orientation="portrait"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E6330-3A66-419A-A365-5BC8146EB546}">
  <dimension ref="A1:S38"/>
  <sheetViews>
    <sheetView zoomScale="85" zoomScaleNormal="85" workbookViewId="0">
      <pane xSplit="3" ySplit="2" topLeftCell="D3" activePane="bottomRight" state="frozen"/>
      <selection pane="bottomRight"/>
      <selection pane="bottomLeft" activeCell="A3" sqref="A3"/>
      <selection pane="topRight" activeCell="D1" sqref="D1"/>
    </sheetView>
  </sheetViews>
  <sheetFormatPr defaultColWidth="9" defaultRowHeight="12.95"/>
  <cols>
    <col min="1" max="1" width="36.75" style="14" customWidth="1"/>
    <col min="2" max="2" width="10.125" style="13" customWidth="1"/>
    <col min="3" max="3" width="44.25" style="13" bestFit="1" customWidth="1"/>
    <col min="4" max="4" width="33.75" style="14" customWidth="1"/>
    <col min="5" max="5" width="24.75" style="14" customWidth="1"/>
    <col min="6" max="6" width="28.25" style="14" customWidth="1"/>
    <col min="7" max="7" width="13.625" style="14" customWidth="1"/>
    <col min="8" max="8" width="12.125" style="14" customWidth="1"/>
    <col min="9" max="9" width="23.125" style="14" bestFit="1" customWidth="1"/>
    <col min="10" max="10" width="12.75" style="14" customWidth="1"/>
    <col min="11" max="11" width="15" style="14" customWidth="1"/>
    <col min="12" max="12" width="16.75" style="15" customWidth="1"/>
    <col min="13" max="13" width="15.375" style="15" customWidth="1"/>
    <col min="14" max="14" width="11" style="14" customWidth="1"/>
    <col min="15" max="15" width="63.625" style="13" customWidth="1"/>
    <col min="16" max="16" width="53.75" style="13" customWidth="1"/>
    <col min="17" max="32" width="9" style="13"/>
    <col min="33" max="33" width="50.25" style="13" customWidth="1"/>
    <col min="34" max="16384" width="9" style="13"/>
  </cols>
  <sheetData>
    <row r="1" spans="1:19" ht="13.5" thickBot="1">
      <c r="A1" s="12" t="s">
        <v>27</v>
      </c>
      <c r="L1" s="14"/>
      <c r="N1" s="15"/>
      <c r="O1" s="14"/>
    </row>
    <row r="2" spans="1:19" ht="39.950000000000003" thickTop="1" thickBot="1">
      <c r="A2" s="16" t="s">
        <v>28</v>
      </c>
      <c r="B2" s="17" t="s">
        <v>29</v>
      </c>
      <c r="C2" s="17" t="s">
        <v>30</v>
      </c>
      <c r="D2" s="17" t="s">
        <v>31</v>
      </c>
      <c r="E2" s="17" t="s">
        <v>32</v>
      </c>
      <c r="F2" s="17" t="s">
        <v>33</v>
      </c>
      <c r="G2" s="17" t="s">
        <v>34</v>
      </c>
      <c r="H2" s="17" t="s">
        <v>35</v>
      </c>
      <c r="I2" s="17" t="s">
        <v>36</v>
      </c>
      <c r="J2" s="17" t="s">
        <v>37</v>
      </c>
      <c r="K2" s="17" t="s">
        <v>34</v>
      </c>
      <c r="L2" s="17" t="s">
        <v>38</v>
      </c>
      <c r="M2" s="17" t="s">
        <v>39</v>
      </c>
      <c r="N2" s="17" t="s">
        <v>40</v>
      </c>
      <c r="O2" s="18" t="s">
        <v>41</v>
      </c>
      <c r="P2" s="19"/>
      <c r="Q2" s="19"/>
      <c r="R2" s="19"/>
    </row>
    <row r="3" spans="1:19" ht="13.5" customHeight="1" thickTop="1">
      <c r="A3" s="99" t="s">
        <v>82</v>
      </c>
      <c r="B3" s="106" t="s">
        <v>43</v>
      </c>
      <c r="C3" s="85" t="s">
        <v>83</v>
      </c>
      <c r="D3" s="85">
        <v>2771</v>
      </c>
      <c r="E3" s="85">
        <v>364.86444091796801</v>
      </c>
      <c r="F3" s="85">
        <v>170.75469970703099</v>
      </c>
      <c r="G3" s="85">
        <f t="shared" ref="G3:G10" si="0">SQRT(E3^2+F3^2)</f>
        <v>402.84392476295295</v>
      </c>
      <c r="H3" s="85">
        <v>2771</v>
      </c>
      <c r="I3" s="85">
        <v>584.43420410156205</v>
      </c>
      <c r="J3" s="85">
        <v>98.925720214843693</v>
      </c>
      <c r="K3" s="85">
        <v>593</v>
      </c>
      <c r="L3" s="85" t="s">
        <v>49</v>
      </c>
      <c r="M3" s="85">
        <f t="shared" ref="M3:M10" si="1">ROUND(((G3/D3)*100),0)</f>
        <v>15</v>
      </c>
      <c r="N3" s="85">
        <f t="shared" ref="N3:N10" si="2">ROUND(((K3/H3)*100),0)</f>
        <v>21</v>
      </c>
      <c r="O3" s="86" t="s">
        <v>285</v>
      </c>
      <c r="P3" s="20"/>
      <c r="S3" s="21"/>
    </row>
    <row r="4" spans="1:19">
      <c r="A4" s="100"/>
      <c r="B4" s="104"/>
      <c r="C4" s="85" t="s">
        <v>85</v>
      </c>
      <c r="D4" s="85">
        <v>3248</v>
      </c>
      <c r="E4" s="85">
        <v>605.62823486328102</v>
      </c>
      <c r="F4" s="85">
        <v>83.333053588867102</v>
      </c>
      <c r="G4" s="85">
        <f>SQRT(E4^2+F4^2)</f>
        <v>611.33457016928014</v>
      </c>
      <c r="H4" s="85">
        <v>3248</v>
      </c>
      <c r="I4" s="85">
        <v>1375.7158203125</v>
      </c>
      <c r="J4" s="85">
        <v>12.0451154708862</v>
      </c>
      <c r="K4" s="85">
        <v>1376</v>
      </c>
      <c r="L4" s="85" t="s">
        <v>49</v>
      </c>
      <c r="M4" s="85">
        <f>ROUND(((G4/D4)*100),0)</f>
        <v>19</v>
      </c>
      <c r="N4" s="85">
        <f>ROUND(((K4/H4)*100),0)</f>
        <v>42</v>
      </c>
      <c r="O4" s="86" t="s">
        <v>88</v>
      </c>
      <c r="P4" s="20"/>
      <c r="S4" s="21"/>
    </row>
    <row r="5" spans="1:19">
      <c r="A5" s="100"/>
      <c r="B5" s="104"/>
      <c r="C5" s="85" t="s">
        <v>86</v>
      </c>
      <c r="D5" s="85">
        <v>3248</v>
      </c>
      <c r="E5" s="85">
        <v>789.664306640625</v>
      </c>
      <c r="F5" s="85">
        <v>-67.666587829589801</v>
      </c>
      <c r="G5" s="85">
        <f t="shared" ref="G5:G6" si="3">SQRT(E5^2+F5^2)</f>
        <v>792.5581898452117</v>
      </c>
      <c r="H5" s="85">
        <v>3248</v>
      </c>
      <c r="I5" s="85">
        <v>1999.36242675781</v>
      </c>
      <c r="J5" s="85">
        <v>-58.168972015380803</v>
      </c>
      <c r="K5" s="85">
        <v>2000</v>
      </c>
      <c r="L5" s="85" t="s">
        <v>49</v>
      </c>
      <c r="M5" s="85">
        <f t="shared" si="1"/>
        <v>24</v>
      </c>
      <c r="N5" s="85">
        <f>ROUND(((K5/H5)*100),0)</f>
        <v>62</v>
      </c>
      <c r="O5" s="86" t="s">
        <v>87</v>
      </c>
      <c r="P5" s="20"/>
      <c r="S5" s="21"/>
    </row>
    <row r="6" spans="1:19">
      <c r="A6" s="100"/>
      <c r="B6" s="104"/>
      <c r="C6" s="85" t="s">
        <v>87</v>
      </c>
      <c r="D6" s="85">
        <v>3248</v>
      </c>
      <c r="E6" s="85">
        <v>765.75689697265602</v>
      </c>
      <c r="F6" s="85">
        <v>-67.174407958984304</v>
      </c>
      <c r="G6" s="85">
        <f t="shared" si="3"/>
        <v>768.69761697681292</v>
      </c>
      <c r="H6" s="85">
        <v>3248</v>
      </c>
      <c r="I6" s="85">
        <v>1980.83776855468</v>
      </c>
      <c r="J6" s="85">
        <v>-87.777725219726506</v>
      </c>
      <c r="K6" s="85">
        <v>1983</v>
      </c>
      <c r="L6" s="85" t="s">
        <v>49</v>
      </c>
      <c r="M6" s="85">
        <f t="shared" si="1"/>
        <v>24</v>
      </c>
      <c r="N6" s="85">
        <f>ROUND(((K6/H6)*100),0)</f>
        <v>61</v>
      </c>
      <c r="O6" s="86" t="s">
        <v>86</v>
      </c>
      <c r="P6" s="20"/>
      <c r="S6" s="21"/>
    </row>
    <row r="7" spans="1:19">
      <c r="A7" s="100"/>
      <c r="B7" s="104"/>
      <c r="C7" s="85" t="s">
        <v>88</v>
      </c>
      <c r="D7" s="85">
        <v>2598</v>
      </c>
      <c r="E7" s="85">
        <v>329.513916015625</v>
      </c>
      <c r="F7" s="85">
        <v>99.532569885253906</v>
      </c>
      <c r="G7" s="85">
        <f t="shared" si="0"/>
        <v>344.21817691097505</v>
      </c>
      <c r="H7" s="85">
        <v>2598</v>
      </c>
      <c r="I7" s="85">
        <v>1370.87036132812</v>
      </c>
      <c r="J7" s="85">
        <v>12.089276313781699</v>
      </c>
      <c r="K7" s="85">
        <v>1371</v>
      </c>
      <c r="L7" s="85" t="s">
        <v>49</v>
      </c>
      <c r="M7" s="85">
        <f t="shared" si="1"/>
        <v>13</v>
      </c>
      <c r="N7" s="85">
        <f t="shared" si="2"/>
        <v>53</v>
      </c>
      <c r="O7" s="86" t="s">
        <v>85</v>
      </c>
      <c r="P7" s="20"/>
      <c r="S7" s="21"/>
    </row>
    <row r="8" spans="1:19">
      <c r="A8" s="100"/>
      <c r="B8" s="104"/>
      <c r="C8" s="85" t="s">
        <v>89</v>
      </c>
      <c r="D8" s="85">
        <v>2771</v>
      </c>
      <c r="E8" s="85">
        <v>91.472457885742102</v>
      </c>
      <c r="F8" s="85">
        <v>183.48028564453099</v>
      </c>
      <c r="G8" s="85">
        <f t="shared" si="0"/>
        <v>205.01762307630423</v>
      </c>
      <c r="H8" s="85">
        <v>2771</v>
      </c>
      <c r="I8" s="85">
        <v>122.718299865722</v>
      </c>
      <c r="J8" s="85">
        <v>240.78459167480401</v>
      </c>
      <c r="K8" s="85">
        <v>270</v>
      </c>
      <c r="L8" s="85" t="s">
        <v>49</v>
      </c>
      <c r="M8" s="85">
        <f t="shared" si="1"/>
        <v>7</v>
      </c>
      <c r="N8" s="85">
        <f t="shared" si="2"/>
        <v>10</v>
      </c>
      <c r="O8" s="86" t="s">
        <v>285</v>
      </c>
      <c r="P8" s="20"/>
      <c r="S8" s="21"/>
    </row>
    <row r="9" spans="1:19">
      <c r="A9" s="100"/>
      <c r="B9" s="104"/>
      <c r="C9" s="85" t="s">
        <v>91</v>
      </c>
      <c r="D9" s="85">
        <v>1386</v>
      </c>
      <c r="E9" s="85">
        <v>198.47134399414</v>
      </c>
      <c r="F9" s="85">
        <v>209.57107543945301</v>
      </c>
      <c r="G9" s="85">
        <f t="shared" si="0"/>
        <v>288.63629371180809</v>
      </c>
      <c r="H9" s="85">
        <v>1386</v>
      </c>
      <c r="I9" s="85">
        <v>395.72445678710898</v>
      </c>
      <c r="J9" s="85">
        <v>312.552734375</v>
      </c>
      <c r="K9" s="85">
        <v>504</v>
      </c>
      <c r="L9" s="85" t="s">
        <v>49</v>
      </c>
      <c r="M9" s="85">
        <f t="shared" si="1"/>
        <v>21</v>
      </c>
      <c r="N9" s="85">
        <f t="shared" si="2"/>
        <v>36</v>
      </c>
      <c r="O9" s="86" t="s">
        <v>92</v>
      </c>
      <c r="P9" s="20"/>
      <c r="S9" s="21"/>
    </row>
    <row r="10" spans="1:19">
      <c r="A10" s="101"/>
      <c r="B10" s="104"/>
      <c r="C10" s="85" t="s">
        <v>92</v>
      </c>
      <c r="D10" s="85">
        <v>1386</v>
      </c>
      <c r="E10" s="85">
        <v>197.27641296386699</v>
      </c>
      <c r="F10" s="85">
        <v>208.37525939941401</v>
      </c>
      <c r="G10" s="85">
        <f t="shared" si="0"/>
        <v>286.94639193003155</v>
      </c>
      <c r="H10" s="85">
        <v>1386</v>
      </c>
      <c r="I10" s="85">
        <v>395.72412109375</v>
      </c>
      <c r="J10" s="85">
        <v>312.50158691406199</v>
      </c>
      <c r="K10" s="85">
        <v>504</v>
      </c>
      <c r="L10" s="85" t="s">
        <v>49</v>
      </c>
      <c r="M10" s="85">
        <f t="shared" si="1"/>
        <v>21</v>
      </c>
      <c r="N10" s="85">
        <f t="shared" si="2"/>
        <v>36</v>
      </c>
      <c r="O10" s="86" t="s">
        <v>91</v>
      </c>
      <c r="P10" s="20"/>
      <c r="S10" s="21"/>
    </row>
    <row r="11" spans="1:19">
      <c r="A11" s="99" t="s">
        <v>188</v>
      </c>
      <c r="B11" s="106" t="s">
        <v>55</v>
      </c>
      <c r="C11" s="85" t="s">
        <v>189</v>
      </c>
      <c r="D11" s="85">
        <v>457</v>
      </c>
      <c r="E11" s="85">
        <v>33.333599999999997</v>
      </c>
      <c r="F11" s="85">
        <v>39.060460458243448</v>
      </c>
      <c r="G11" s="85">
        <f t="shared" ref="G11:G19" si="4">SQRT(E11^2+F11^2)</f>
        <v>51.350252776106174</v>
      </c>
      <c r="H11" s="85">
        <v>457</v>
      </c>
      <c r="I11" s="85">
        <v>62.186999999999998</v>
      </c>
      <c r="J11" s="85">
        <v>73.850139192556696</v>
      </c>
      <c r="K11" s="85">
        <v>97</v>
      </c>
      <c r="L11" s="85" t="s">
        <v>49</v>
      </c>
      <c r="M11" s="85">
        <f t="shared" ref="M11:M19" si="5">ROUND(((G11/D11)*100),0)</f>
        <v>11</v>
      </c>
      <c r="N11" s="85">
        <f t="shared" ref="N11:N19" si="6">ROUND(((K11/H11)*100),0)</f>
        <v>21</v>
      </c>
      <c r="O11" s="86" t="s">
        <v>286</v>
      </c>
      <c r="P11" s="20"/>
      <c r="S11" s="21"/>
    </row>
    <row r="12" spans="1:19">
      <c r="A12" s="100"/>
      <c r="B12" s="104"/>
      <c r="C12" s="85" t="s">
        <v>191</v>
      </c>
      <c r="D12" s="85">
        <v>505</v>
      </c>
      <c r="E12" s="85">
        <v>80.733184814453097</v>
      </c>
      <c r="F12" s="85">
        <v>9.8640518188476491</v>
      </c>
      <c r="G12" s="85">
        <f t="shared" si="4"/>
        <v>81.333551801022139</v>
      </c>
      <c r="H12" s="85">
        <v>543.5</v>
      </c>
      <c r="I12" s="85">
        <v>343.06689453125</v>
      </c>
      <c r="J12" s="85">
        <v>32.610092163085902</v>
      </c>
      <c r="K12" s="85">
        <v>345</v>
      </c>
      <c r="L12" s="85" t="s">
        <v>57</v>
      </c>
      <c r="M12" s="85">
        <f t="shared" si="5"/>
        <v>16</v>
      </c>
      <c r="N12" s="85">
        <f t="shared" si="6"/>
        <v>63</v>
      </c>
      <c r="O12" s="86" t="s">
        <v>287</v>
      </c>
      <c r="P12" s="20"/>
      <c r="S12" s="21"/>
    </row>
    <row r="13" spans="1:19">
      <c r="A13" s="100"/>
      <c r="B13" s="104"/>
      <c r="C13" s="85" t="s">
        <v>193</v>
      </c>
      <c r="D13" s="85">
        <v>566</v>
      </c>
      <c r="E13" s="85">
        <v>262.205810546875</v>
      </c>
      <c r="F13" s="85">
        <v>14.3904981613159</v>
      </c>
      <c r="G13" s="85">
        <f t="shared" si="4"/>
        <v>262.60040655314026</v>
      </c>
      <c r="H13" s="85">
        <v>566</v>
      </c>
      <c r="I13" s="85">
        <v>469.99496459960898</v>
      </c>
      <c r="J13" s="85">
        <v>25.654155731201101</v>
      </c>
      <c r="K13" s="85">
        <v>471</v>
      </c>
      <c r="L13" s="85" t="s">
        <v>57</v>
      </c>
      <c r="M13" s="85">
        <f t="shared" si="5"/>
        <v>46</v>
      </c>
      <c r="N13" s="85">
        <f t="shared" si="6"/>
        <v>83</v>
      </c>
      <c r="O13" s="86" t="s">
        <v>288</v>
      </c>
      <c r="P13" s="20"/>
      <c r="S13" s="21"/>
    </row>
    <row r="14" spans="1:19">
      <c r="A14" s="100"/>
      <c r="B14" s="104"/>
      <c r="C14" s="85" t="s">
        <v>196</v>
      </c>
      <c r="D14" s="85">
        <v>452</v>
      </c>
      <c r="E14" s="85">
        <v>95.660820007324205</v>
      </c>
      <c r="F14" s="85">
        <v>74.104377746582003</v>
      </c>
      <c r="G14" s="85">
        <f t="shared" si="4"/>
        <v>121.00599689966525</v>
      </c>
      <c r="H14" s="85">
        <v>487</v>
      </c>
      <c r="I14" s="85">
        <v>197.61569213867099</v>
      </c>
      <c r="J14" s="85">
        <v>80.229011535644503</v>
      </c>
      <c r="K14" s="85">
        <v>213</v>
      </c>
      <c r="L14" s="85" t="s">
        <v>57</v>
      </c>
      <c r="M14" s="85">
        <f t="shared" si="5"/>
        <v>27</v>
      </c>
      <c r="N14" s="85">
        <f t="shared" si="6"/>
        <v>44</v>
      </c>
      <c r="O14" s="86" t="s">
        <v>289</v>
      </c>
      <c r="P14" s="20"/>
      <c r="S14" s="21"/>
    </row>
    <row r="15" spans="1:19">
      <c r="A15" s="100"/>
      <c r="B15" s="104"/>
      <c r="C15" s="85" t="s">
        <v>197</v>
      </c>
      <c r="D15" s="85">
        <v>452</v>
      </c>
      <c r="E15" s="85">
        <v>60.502273559570298</v>
      </c>
      <c r="F15" s="85">
        <v>33.8884887695312</v>
      </c>
      <c r="G15" s="85">
        <f t="shared" si="4"/>
        <v>69.346627725937196</v>
      </c>
      <c r="H15" s="85">
        <v>485</v>
      </c>
      <c r="I15" s="85">
        <v>153.17391967773401</v>
      </c>
      <c r="J15" s="85">
        <v>72.120918273925696</v>
      </c>
      <c r="K15" s="85">
        <v>169</v>
      </c>
      <c r="L15" s="85" t="s">
        <v>57</v>
      </c>
      <c r="M15" s="85">
        <f t="shared" si="5"/>
        <v>15</v>
      </c>
      <c r="N15" s="85">
        <f t="shared" si="6"/>
        <v>35</v>
      </c>
      <c r="O15" s="86" t="s">
        <v>289</v>
      </c>
      <c r="P15" s="20"/>
      <c r="S15" s="21"/>
    </row>
    <row r="16" spans="1:19">
      <c r="A16" s="100"/>
      <c r="B16" s="104"/>
      <c r="C16" s="85" t="s">
        <v>192</v>
      </c>
      <c r="D16" s="85">
        <v>452</v>
      </c>
      <c r="E16" s="85">
        <v>82.068428039550696</v>
      </c>
      <c r="F16" s="85">
        <v>53.5738105773925</v>
      </c>
      <c r="G16" s="85">
        <f t="shared" si="4"/>
        <v>98.00704087291507</v>
      </c>
      <c r="H16" s="85">
        <v>485</v>
      </c>
      <c r="I16" s="85">
        <v>181.11280822753901</v>
      </c>
      <c r="J16" s="85">
        <v>72.216346740722599</v>
      </c>
      <c r="K16" s="85">
        <v>195</v>
      </c>
      <c r="L16" s="85" t="s">
        <v>57</v>
      </c>
      <c r="M16" s="85">
        <f t="shared" si="5"/>
        <v>22</v>
      </c>
      <c r="N16" s="85">
        <f t="shared" si="6"/>
        <v>40</v>
      </c>
      <c r="O16" s="86" t="s">
        <v>289</v>
      </c>
      <c r="P16" s="20"/>
      <c r="S16" s="21"/>
    </row>
    <row r="17" spans="1:19">
      <c r="A17" s="100"/>
      <c r="B17" s="104"/>
      <c r="C17" s="85" t="s">
        <v>201</v>
      </c>
      <c r="D17" s="85">
        <v>566</v>
      </c>
      <c r="E17" s="85">
        <v>241.06402587890599</v>
      </c>
      <c r="F17" s="85">
        <v>61.403457641601499</v>
      </c>
      <c r="G17" s="85">
        <f t="shared" si="4"/>
        <v>248.76143025656089</v>
      </c>
      <c r="H17" s="85">
        <v>660</v>
      </c>
      <c r="I17" s="85">
        <v>469.83343505859301</v>
      </c>
      <c r="J17" s="85">
        <v>95.196884155273395</v>
      </c>
      <c r="K17" s="85">
        <v>479</v>
      </c>
      <c r="L17" s="85" t="s">
        <v>57</v>
      </c>
      <c r="M17" s="85">
        <f t="shared" si="5"/>
        <v>44</v>
      </c>
      <c r="N17" s="85">
        <f t="shared" si="6"/>
        <v>73</v>
      </c>
      <c r="O17" s="86" t="s">
        <v>290</v>
      </c>
      <c r="P17" s="20"/>
      <c r="S17" s="21"/>
    </row>
    <row r="18" spans="1:19">
      <c r="A18" s="100"/>
      <c r="B18" s="104"/>
      <c r="C18" s="85" t="s">
        <v>202</v>
      </c>
      <c r="D18" s="85">
        <v>566</v>
      </c>
      <c r="E18" s="85">
        <v>58.2012519836425</v>
      </c>
      <c r="F18" s="85">
        <v>8.0418310165405202</v>
      </c>
      <c r="G18" s="85">
        <f t="shared" si="4"/>
        <v>58.754206475468997</v>
      </c>
      <c r="H18" s="85">
        <v>616.5</v>
      </c>
      <c r="I18" s="85">
        <v>300.200439453125</v>
      </c>
      <c r="J18" s="85">
        <v>31.583351135253899</v>
      </c>
      <c r="K18" s="85">
        <v>302</v>
      </c>
      <c r="L18" s="85" t="s">
        <v>57</v>
      </c>
      <c r="M18" s="85">
        <f t="shared" si="5"/>
        <v>10</v>
      </c>
      <c r="N18" s="85">
        <f t="shared" si="6"/>
        <v>49</v>
      </c>
      <c r="O18" s="86" t="s">
        <v>290</v>
      </c>
      <c r="P18" s="24"/>
      <c r="S18" s="21"/>
    </row>
    <row r="19" spans="1:19">
      <c r="A19" s="100"/>
      <c r="B19" s="104"/>
      <c r="C19" s="85" t="s">
        <v>199</v>
      </c>
      <c r="D19" s="85">
        <v>566</v>
      </c>
      <c r="E19" s="85">
        <v>165.95011901855401</v>
      </c>
      <c r="F19" s="85">
        <v>57.323654174804602</v>
      </c>
      <c r="G19" s="85">
        <f t="shared" si="4"/>
        <v>175.57176119816316</v>
      </c>
      <c r="H19" s="85">
        <v>664</v>
      </c>
      <c r="I19" s="85">
        <v>165.95011901855401</v>
      </c>
      <c r="J19" s="85">
        <v>57.323654174804602</v>
      </c>
      <c r="K19" s="85">
        <v>176</v>
      </c>
      <c r="L19" s="85" t="s">
        <v>57</v>
      </c>
      <c r="M19" s="85">
        <f t="shared" si="5"/>
        <v>31</v>
      </c>
      <c r="N19" s="85">
        <f t="shared" si="6"/>
        <v>27</v>
      </c>
      <c r="O19" s="86" t="s">
        <v>290</v>
      </c>
      <c r="P19" s="24"/>
      <c r="S19" s="21"/>
    </row>
    <row r="20" spans="1:19">
      <c r="A20" s="100"/>
      <c r="B20" s="104"/>
      <c r="C20" s="85" t="s">
        <v>203</v>
      </c>
      <c r="D20" s="85">
        <v>497</v>
      </c>
      <c r="E20" s="85">
        <v>22.478897094726499</v>
      </c>
      <c r="F20" s="85">
        <v>16.426904678344702</v>
      </c>
      <c r="G20" s="85">
        <f t="shared" ref="G20:G33" si="7">SQRT(E20^2+F20^2)</f>
        <v>27.841408224203146</v>
      </c>
      <c r="H20" s="85">
        <v>545</v>
      </c>
      <c r="I20" s="85">
        <v>114.748725891113</v>
      </c>
      <c r="J20" s="85">
        <v>53.980201721191399</v>
      </c>
      <c r="K20" s="85">
        <v>127</v>
      </c>
      <c r="L20" s="85" t="s">
        <v>57</v>
      </c>
      <c r="M20" s="85">
        <f t="shared" ref="M20:M33" si="8">ROUND(((G20/D20)*100),0)</f>
        <v>6</v>
      </c>
      <c r="N20" s="85">
        <f t="shared" ref="N20:N33" si="9">ROUND(((K20/H20)*100),0)</f>
        <v>23</v>
      </c>
      <c r="O20" s="86" t="s">
        <v>289</v>
      </c>
      <c r="P20" s="20"/>
      <c r="S20" s="21"/>
    </row>
    <row r="21" spans="1:19">
      <c r="A21" s="100"/>
      <c r="B21" s="104"/>
      <c r="C21" s="85" t="s">
        <v>205</v>
      </c>
      <c r="D21" s="85">
        <v>390</v>
      </c>
      <c r="E21" s="85">
        <v>302.79724121093699</v>
      </c>
      <c r="F21" s="85">
        <v>96.443023681640597</v>
      </c>
      <c r="G21" s="85">
        <f t="shared" si="7"/>
        <v>317.7851886130187</v>
      </c>
      <c r="H21" s="85">
        <v>421</v>
      </c>
      <c r="I21" s="85">
        <v>366.73370361328102</v>
      </c>
      <c r="J21" s="85">
        <v>135.45300292968699</v>
      </c>
      <c r="K21" s="85">
        <v>391</v>
      </c>
      <c r="L21" s="85" t="s">
        <v>57</v>
      </c>
      <c r="M21" s="85">
        <f t="shared" si="8"/>
        <v>81</v>
      </c>
      <c r="N21" s="85">
        <f t="shared" si="9"/>
        <v>93</v>
      </c>
      <c r="O21" s="86" t="s">
        <v>290</v>
      </c>
      <c r="P21" s="20"/>
      <c r="S21" s="21"/>
    </row>
    <row r="22" spans="1:19">
      <c r="A22" s="100"/>
      <c r="B22" s="104"/>
      <c r="C22" s="85" t="s">
        <v>207</v>
      </c>
      <c r="D22" s="85">
        <v>522.5</v>
      </c>
      <c r="E22" s="85">
        <v>-242.78602600097599</v>
      </c>
      <c r="F22" s="85">
        <v>6.7614927290000004</v>
      </c>
      <c r="G22" s="85">
        <f t="shared" si="7"/>
        <v>242.88016017219462</v>
      </c>
      <c r="H22" s="85">
        <v>555.5</v>
      </c>
      <c r="I22" s="85">
        <v>-397.31549072265602</v>
      </c>
      <c r="J22" s="85">
        <v>23.175270080000001</v>
      </c>
      <c r="K22" s="85">
        <v>398</v>
      </c>
      <c r="L22" s="85" t="s">
        <v>57</v>
      </c>
      <c r="M22" s="85">
        <f t="shared" si="8"/>
        <v>46</v>
      </c>
      <c r="N22" s="85">
        <f t="shared" si="9"/>
        <v>72</v>
      </c>
      <c r="O22" s="86" t="s">
        <v>213</v>
      </c>
      <c r="P22" s="20"/>
      <c r="S22" s="21"/>
    </row>
    <row r="23" spans="1:19">
      <c r="A23" s="100"/>
      <c r="B23" s="104"/>
      <c r="C23" s="85" t="s">
        <v>208</v>
      </c>
      <c r="D23" s="85">
        <v>519.5</v>
      </c>
      <c r="E23" s="85">
        <v>21.066381454467699</v>
      </c>
      <c r="F23" s="85">
        <v>5.7294750213623002</v>
      </c>
      <c r="G23" s="85">
        <f t="shared" si="7"/>
        <v>21.83161266616727</v>
      </c>
      <c r="H23" s="85">
        <v>552.5</v>
      </c>
      <c r="I23" s="85">
        <v>262.951416015625</v>
      </c>
      <c r="J23" s="85">
        <v>0.71667432785034102</v>
      </c>
      <c r="K23" s="85">
        <v>263</v>
      </c>
      <c r="L23" s="85" t="s">
        <v>57</v>
      </c>
      <c r="M23" s="85">
        <f t="shared" si="8"/>
        <v>4</v>
      </c>
      <c r="N23" s="85">
        <f t="shared" si="9"/>
        <v>48</v>
      </c>
      <c r="O23" s="86" t="s">
        <v>291</v>
      </c>
      <c r="P23" s="20"/>
      <c r="S23" s="21"/>
    </row>
    <row r="24" spans="1:19">
      <c r="A24" s="100"/>
      <c r="B24" s="104"/>
      <c r="C24" s="85" t="s">
        <v>209</v>
      </c>
      <c r="D24" s="85">
        <v>390</v>
      </c>
      <c r="E24" s="85">
        <v>203.321197509765</v>
      </c>
      <c r="F24" s="85">
        <v>40.696437835693303</v>
      </c>
      <c r="G24" s="85">
        <f t="shared" si="7"/>
        <v>207.35406774239883</v>
      </c>
      <c r="H24" s="85">
        <v>390</v>
      </c>
      <c r="I24" s="85">
        <v>330.083892822265</v>
      </c>
      <c r="J24" s="85">
        <v>107.084953308105</v>
      </c>
      <c r="K24" s="85">
        <v>347</v>
      </c>
      <c r="L24" s="85" t="s">
        <v>57</v>
      </c>
      <c r="M24" s="85">
        <f t="shared" si="8"/>
        <v>53</v>
      </c>
      <c r="N24" s="85">
        <f t="shared" si="9"/>
        <v>89</v>
      </c>
      <c r="O24" s="86" t="s">
        <v>212</v>
      </c>
      <c r="P24" s="20"/>
      <c r="S24" s="21"/>
    </row>
    <row r="25" spans="1:19">
      <c r="A25" s="100"/>
      <c r="B25" s="104"/>
      <c r="C25" s="85" t="s">
        <v>210</v>
      </c>
      <c r="D25" s="85">
        <v>591</v>
      </c>
      <c r="E25" s="85">
        <v>262.64871215820301</v>
      </c>
      <c r="F25" s="85">
        <v>71.459289550781193</v>
      </c>
      <c r="G25" s="85">
        <f t="shared" si="7"/>
        <v>272.19620875659706</v>
      </c>
      <c r="H25" s="85">
        <v>591</v>
      </c>
      <c r="I25" s="85">
        <v>421.61178588867102</v>
      </c>
      <c r="J25" s="85">
        <v>169.71276855468699</v>
      </c>
      <c r="K25" s="85">
        <v>454</v>
      </c>
      <c r="L25" s="85" t="s">
        <v>57</v>
      </c>
      <c r="M25" s="85">
        <f t="shared" si="8"/>
        <v>46</v>
      </c>
      <c r="N25" s="85">
        <f t="shared" si="9"/>
        <v>77</v>
      </c>
      <c r="O25" s="86" t="s">
        <v>212</v>
      </c>
      <c r="P25" s="23"/>
      <c r="S25" s="21"/>
    </row>
    <row r="26" spans="1:19">
      <c r="A26" s="100"/>
      <c r="B26" s="104"/>
      <c r="C26" s="85" t="s">
        <v>211</v>
      </c>
      <c r="D26" s="85">
        <v>566</v>
      </c>
      <c r="E26" s="85">
        <v>47.422023773193303</v>
      </c>
      <c r="F26" s="85">
        <v>2.6748764514922998</v>
      </c>
      <c r="G26" s="85">
        <f t="shared" si="7"/>
        <v>47.497403116128979</v>
      </c>
      <c r="H26" s="85">
        <v>566</v>
      </c>
      <c r="I26" s="85">
        <v>454.71081542968699</v>
      </c>
      <c r="J26" s="85">
        <v>72.273330688476506</v>
      </c>
      <c r="K26" s="85">
        <v>460</v>
      </c>
      <c r="L26" s="85" t="s">
        <v>57</v>
      </c>
      <c r="M26" s="85">
        <f t="shared" si="8"/>
        <v>8</v>
      </c>
      <c r="N26" s="85">
        <f t="shared" si="9"/>
        <v>81</v>
      </c>
      <c r="O26" s="86" t="s">
        <v>212</v>
      </c>
      <c r="P26" s="20"/>
      <c r="S26" s="21"/>
    </row>
    <row r="27" spans="1:19">
      <c r="A27" s="100"/>
      <c r="B27" s="104"/>
      <c r="C27" s="85" t="s">
        <v>212</v>
      </c>
      <c r="D27" s="85">
        <v>566</v>
      </c>
      <c r="E27" s="85">
        <v>406.93441772460898</v>
      </c>
      <c r="F27" s="85">
        <v>96.339866638183594</v>
      </c>
      <c r="G27" s="85">
        <f>SQRT(E27^2+F27^2)</f>
        <v>418.18296262847622</v>
      </c>
      <c r="H27" s="85">
        <v>566</v>
      </c>
      <c r="I27" s="85">
        <v>503.25006103515602</v>
      </c>
      <c r="J27" s="85">
        <v>183.57533264160099</v>
      </c>
      <c r="K27" s="85">
        <v>536</v>
      </c>
      <c r="L27" s="85" t="s">
        <v>57</v>
      </c>
      <c r="M27" s="85">
        <f t="shared" si="8"/>
        <v>74</v>
      </c>
      <c r="N27" s="85">
        <f t="shared" si="9"/>
        <v>95</v>
      </c>
      <c r="O27" s="86" t="s">
        <v>210</v>
      </c>
      <c r="P27" s="20"/>
      <c r="S27" s="21"/>
    </row>
    <row r="28" spans="1:19">
      <c r="A28" s="100"/>
      <c r="B28" s="104"/>
      <c r="C28" s="85" t="s">
        <v>213</v>
      </c>
      <c r="D28" s="85">
        <v>390</v>
      </c>
      <c r="E28" s="85">
        <v>167.10382080078099</v>
      </c>
      <c r="F28" s="85">
        <v>15.5608682632446</v>
      </c>
      <c r="G28" s="85">
        <f t="shared" si="7"/>
        <v>167.82677839762516</v>
      </c>
      <c r="H28" s="85">
        <v>452</v>
      </c>
      <c r="I28" s="85">
        <v>357.55993652343699</v>
      </c>
      <c r="J28" s="85">
        <v>143.74653625488199</v>
      </c>
      <c r="K28" s="85">
        <v>385</v>
      </c>
      <c r="L28" s="85" t="s">
        <v>57</v>
      </c>
      <c r="M28" s="85">
        <f t="shared" si="8"/>
        <v>43</v>
      </c>
      <c r="N28" s="85">
        <f t="shared" si="9"/>
        <v>85</v>
      </c>
      <c r="O28" s="86" t="s">
        <v>291</v>
      </c>
      <c r="P28" s="20"/>
      <c r="S28" s="21"/>
    </row>
    <row r="29" spans="1:19">
      <c r="A29" s="100"/>
      <c r="B29" s="104"/>
      <c r="C29" s="85" t="s">
        <v>214</v>
      </c>
      <c r="D29" s="85">
        <v>439</v>
      </c>
      <c r="E29" s="85">
        <v>182.20977783203099</v>
      </c>
      <c r="F29" s="85">
        <v>57.665931701660099</v>
      </c>
      <c r="G29" s="85">
        <f t="shared" si="7"/>
        <v>191.11714422473619</v>
      </c>
      <c r="H29" s="85">
        <v>439</v>
      </c>
      <c r="I29" s="85">
        <v>182.20977783203099</v>
      </c>
      <c r="J29" s="85">
        <v>57.665931701660099</v>
      </c>
      <c r="K29" s="85">
        <v>191</v>
      </c>
      <c r="L29" s="85" t="s">
        <v>57</v>
      </c>
      <c r="M29" s="85">
        <f t="shared" si="8"/>
        <v>44</v>
      </c>
      <c r="N29" s="85">
        <f t="shared" si="9"/>
        <v>44</v>
      </c>
      <c r="O29" s="86" t="s">
        <v>292</v>
      </c>
      <c r="P29" s="20"/>
      <c r="S29" s="21"/>
    </row>
    <row r="30" spans="1:19">
      <c r="A30" s="100"/>
      <c r="B30" s="104"/>
      <c r="C30" s="85" t="s">
        <v>215</v>
      </c>
      <c r="D30" s="85">
        <v>439</v>
      </c>
      <c r="E30" s="85">
        <v>165.5986328125</v>
      </c>
      <c r="F30" s="85">
        <v>61.0027656555175</v>
      </c>
      <c r="G30" s="85">
        <f t="shared" si="7"/>
        <v>176.47732037571055</v>
      </c>
      <c r="H30" s="85">
        <v>439</v>
      </c>
      <c r="I30" s="85">
        <v>531.5</v>
      </c>
      <c r="J30" s="85">
        <v>59.9</v>
      </c>
      <c r="K30" s="85">
        <v>535</v>
      </c>
      <c r="L30" s="85" t="s">
        <v>57</v>
      </c>
      <c r="M30" s="85">
        <f t="shared" si="8"/>
        <v>40</v>
      </c>
      <c r="N30" s="85">
        <f t="shared" si="9"/>
        <v>122</v>
      </c>
      <c r="O30" s="86" t="s">
        <v>292</v>
      </c>
      <c r="P30" s="20"/>
      <c r="S30" s="21"/>
    </row>
    <row r="31" spans="1:19">
      <c r="A31" s="100"/>
      <c r="B31" s="104"/>
      <c r="C31" s="85" t="s">
        <v>216</v>
      </c>
      <c r="D31" s="85">
        <v>461</v>
      </c>
      <c r="E31" s="85">
        <v>2.4001836776733398</v>
      </c>
      <c r="F31" s="85">
        <v>32.865524291992102</v>
      </c>
      <c r="G31" s="85">
        <f t="shared" si="7"/>
        <v>32.953050976716746</v>
      </c>
      <c r="H31" s="85">
        <v>461</v>
      </c>
      <c r="I31" s="85">
        <v>78.195327758789006</v>
      </c>
      <c r="J31" s="85">
        <v>5.2416906356811497</v>
      </c>
      <c r="K31" s="85">
        <v>78</v>
      </c>
      <c r="L31" s="85" t="s">
        <v>45</v>
      </c>
      <c r="M31" s="85">
        <f t="shared" si="8"/>
        <v>7</v>
      </c>
      <c r="N31" s="85">
        <f t="shared" si="9"/>
        <v>17</v>
      </c>
      <c r="O31" s="86" t="s">
        <v>289</v>
      </c>
      <c r="P31" s="20"/>
      <c r="S31" s="21"/>
    </row>
    <row r="32" spans="1:19">
      <c r="A32" s="100"/>
      <c r="B32" s="104"/>
      <c r="C32" s="85" t="s">
        <v>220</v>
      </c>
      <c r="D32" s="85">
        <v>564</v>
      </c>
      <c r="E32" s="85">
        <v>36.258758544921797</v>
      </c>
      <c r="F32" s="85">
        <v>12.815391540527299</v>
      </c>
      <c r="G32" s="85">
        <f t="shared" si="7"/>
        <v>38.456882759214352</v>
      </c>
      <c r="H32" s="85">
        <v>564</v>
      </c>
      <c r="I32" s="85">
        <v>112.18463134765599</v>
      </c>
      <c r="J32" s="85">
        <v>22.681951522827099</v>
      </c>
      <c r="K32" s="85">
        <v>114</v>
      </c>
      <c r="L32" s="85" t="s">
        <v>45</v>
      </c>
      <c r="M32" s="85">
        <f t="shared" si="8"/>
        <v>7</v>
      </c>
      <c r="N32" s="85">
        <f t="shared" si="9"/>
        <v>20</v>
      </c>
      <c r="O32" s="86" t="s">
        <v>289</v>
      </c>
      <c r="P32" s="20"/>
      <c r="S32" s="20"/>
    </row>
    <row r="33" spans="1:19" ht="13.5" thickBot="1">
      <c r="A33" s="102"/>
      <c r="B33" s="119"/>
      <c r="C33" s="87" t="s">
        <v>221</v>
      </c>
      <c r="D33" s="87">
        <v>566</v>
      </c>
      <c r="E33" s="87">
        <v>36.258758544921797</v>
      </c>
      <c r="F33" s="87">
        <v>12.815391540527299</v>
      </c>
      <c r="G33" s="87">
        <f t="shared" si="7"/>
        <v>38.456882759214352</v>
      </c>
      <c r="H33" s="87">
        <v>607</v>
      </c>
      <c r="I33" s="87">
        <v>112.18463134765599</v>
      </c>
      <c r="J33" s="87">
        <v>22.681951522827099</v>
      </c>
      <c r="K33" s="87">
        <v>114</v>
      </c>
      <c r="L33" s="87" t="s">
        <v>45</v>
      </c>
      <c r="M33" s="87">
        <f t="shared" si="8"/>
        <v>7</v>
      </c>
      <c r="N33" s="87">
        <f t="shared" si="9"/>
        <v>19</v>
      </c>
      <c r="O33" s="88" t="s">
        <v>289</v>
      </c>
      <c r="P33" s="20"/>
      <c r="S33" s="20"/>
    </row>
    <row r="34" spans="1:19">
      <c r="A34" s="13"/>
      <c r="D34" s="13"/>
      <c r="E34" s="13"/>
      <c r="F34" s="13"/>
      <c r="G34" s="13"/>
      <c r="H34" s="13"/>
      <c r="I34" s="13"/>
      <c r="J34" s="13"/>
      <c r="K34" s="13"/>
      <c r="M34" s="13"/>
      <c r="N34" s="13"/>
    </row>
    <row r="35" spans="1:19">
      <c r="A35" s="25" t="s">
        <v>224</v>
      </c>
    </row>
    <row r="36" spans="1:19">
      <c r="A36" s="26"/>
    </row>
    <row r="37" spans="1:19">
      <c r="E37" s="26"/>
      <c r="F37" s="26"/>
      <c r="G37" s="26"/>
    </row>
    <row r="38" spans="1:19">
      <c r="E38" s="26"/>
      <c r="F38" s="26"/>
      <c r="G38" s="26"/>
    </row>
  </sheetData>
  <autoFilter ref="A2:P33" xr:uid="{00000000-0001-0000-0100-000000000000}"/>
  <mergeCells count="4">
    <mergeCell ref="A3:A10"/>
    <mergeCell ref="A11:A33"/>
    <mergeCell ref="B11:B33"/>
    <mergeCell ref="B3:B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629A2-B5AB-49E4-A9A5-79E46789955D}">
  <dimension ref="A1:H11"/>
  <sheetViews>
    <sheetView zoomScale="120" zoomScaleNormal="120" workbookViewId="0">
      <selection activeCell="J5" sqref="J5"/>
    </sheetView>
  </sheetViews>
  <sheetFormatPr defaultRowHeight="14.45"/>
  <cols>
    <col min="1" max="1" width="20.25" customWidth="1"/>
    <col min="2" max="2" width="11.75" customWidth="1"/>
    <col min="3" max="3" width="12" customWidth="1"/>
    <col min="4" max="4" width="11" customWidth="1"/>
    <col min="5" max="5" width="17.375" customWidth="1"/>
    <col min="6" max="6" width="46.125" customWidth="1"/>
    <col min="7" max="7" width="21.125" customWidth="1"/>
    <col min="8" max="8" width="38.25" customWidth="1"/>
  </cols>
  <sheetData>
    <row r="1" spans="1:8" ht="15" thickBot="1">
      <c r="A1" s="70" t="s">
        <v>268</v>
      </c>
    </row>
    <row r="2" spans="1:8" ht="28.5" customHeight="1" thickBot="1">
      <c r="A2" s="46" t="s">
        <v>227</v>
      </c>
      <c r="B2" s="71" t="s">
        <v>269</v>
      </c>
      <c r="C2" s="71" t="s">
        <v>270</v>
      </c>
      <c r="D2" s="71" t="s">
        <v>271</v>
      </c>
      <c r="E2" s="71" t="s">
        <v>231</v>
      </c>
      <c r="F2" s="72" t="s">
        <v>232</v>
      </c>
      <c r="G2" s="73" t="s">
        <v>233</v>
      </c>
      <c r="H2" s="74" t="s">
        <v>234</v>
      </c>
    </row>
    <row r="3" spans="1:8" ht="21">
      <c r="A3" s="75" t="s">
        <v>235</v>
      </c>
      <c r="B3" s="76">
        <v>888</v>
      </c>
      <c r="C3" s="76">
        <v>564.86</v>
      </c>
      <c r="D3" s="76">
        <v>884.96</v>
      </c>
      <c r="E3" s="77" t="s">
        <v>293</v>
      </c>
      <c r="F3" s="77" t="s">
        <v>237</v>
      </c>
      <c r="G3" s="77" t="s">
        <v>294</v>
      </c>
      <c r="H3" s="78" t="s">
        <v>295</v>
      </c>
    </row>
    <row r="4" spans="1:8" ht="31.5">
      <c r="A4" s="79" t="s">
        <v>240</v>
      </c>
      <c r="B4" s="76">
        <v>126</v>
      </c>
      <c r="C4" s="76">
        <v>32.119999999999997</v>
      </c>
      <c r="D4" s="76">
        <v>378.92</v>
      </c>
      <c r="E4" s="77" t="s">
        <v>296</v>
      </c>
      <c r="F4" s="77" t="s">
        <v>297</v>
      </c>
      <c r="G4" s="77" t="s">
        <v>298</v>
      </c>
      <c r="H4" s="78" t="s">
        <v>299</v>
      </c>
    </row>
    <row r="5" spans="1:8">
      <c r="A5" s="79" t="s">
        <v>243</v>
      </c>
      <c r="B5" s="76">
        <v>0</v>
      </c>
      <c r="C5" s="76">
        <v>0</v>
      </c>
      <c r="D5" s="76">
        <v>0</v>
      </c>
      <c r="E5" s="77" t="s">
        <v>300</v>
      </c>
      <c r="F5" s="77" t="s">
        <v>301</v>
      </c>
      <c r="G5" s="77" t="s">
        <v>300</v>
      </c>
      <c r="H5" s="78" t="s">
        <v>302</v>
      </c>
    </row>
    <row r="6" spans="1:8" ht="21.6" thickBot="1">
      <c r="A6" s="80" t="s">
        <v>246</v>
      </c>
      <c r="B6" s="81">
        <v>-28.9</v>
      </c>
      <c r="C6" s="81">
        <v>-250.6</v>
      </c>
      <c r="D6" s="81">
        <v>-28.9</v>
      </c>
      <c r="E6" s="82" t="s">
        <v>303</v>
      </c>
      <c r="F6" s="82" t="s">
        <v>304</v>
      </c>
      <c r="G6" s="82" t="s">
        <v>305</v>
      </c>
      <c r="H6" s="83" t="s">
        <v>306</v>
      </c>
    </row>
    <row r="7" spans="1:8" ht="27" customHeight="1">
      <c r="A7" s="118" t="s">
        <v>282</v>
      </c>
      <c r="B7" s="118"/>
      <c r="C7" s="118"/>
      <c r="D7" s="118"/>
      <c r="E7" s="118"/>
      <c r="F7" s="118"/>
    </row>
    <row r="8" spans="1:8" ht="35.450000000000003" customHeight="1">
      <c r="A8" s="118" t="s">
        <v>283</v>
      </c>
      <c r="B8" s="118"/>
      <c r="C8" s="118"/>
      <c r="D8" s="118"/>
      <c r="E8" s="118"/>
      <c r="F8" s="118"/>
    </row>
    <row r="9" spans="1:8" ht="46.5" customHeight="1">
      <c r="A9" s="118" t="s">
        <v>284</v>
      </c>
      <c r="B9" s="118"/>
      <c r="C9" s="118"/>
      <c r="D9" s="118"/>
      <c r="E9" s="118"/>
      <c r="F9" s="118"/>
    </row>
    <row r="10" spans="1:8">
      <c r="A10" s="84"/>
      <c r="B10" s="84"/>
      <c r="C10" s="84"/>
      <c r="D10" s="84"/>
      <c r="E10" s="84"/>
      <c r="F10" s="84"/>
    </row>
    <row r="11" spans="1:8">
      <c r="A11" s="84"/>
      <c r="B11" s="84"/>
      <c r="C11" s="84"/>
      <c r="D11" s="84"/>
      <c r="E11" s="84"/>
      <c r="F11" s="84"/>
    </row>
  </sheetData>
  <mergeCells count="3">
    <mergeCell ref="A7:F7"/>
    <mergeCell ref="A8:F8"/>
    <mergeCell ref="A9:F9"/>
  </mergeCells>
  <pageMargins left="0.7" right="0.7" top="0.75" bottom="0.75" header="0.3" footer="0.3"/>
  <pageSetup paperSize="9" orientation="portrait"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C6D9EBCA7779439B1D6885411178A8" ma:contentTypeVersion="9" ma:contentTypeDescription="Create a new document." ma:contentTypeScope="" ma:versionID="885aa39433f0ba7d8304f59aa034e2bd">
  <xsd:schema xmlns:xsd="http://www.w3.org/2001/XMLSchema" xmlns:xs="http://www.w3.org/2001/XMLSchema" xmlns:p="http://schemas.microsoft.com/office/2006/metadata/properties" xmlns:ns2="a5f32de4-e402-4188-b034-e71ca7d22e54" xmlns:ns3="b035ef72-eafc-4f90-8fec-884ffd1ce08b" xmlns:ns4="f831479d-f5e4-44e5-8b9e-143ea77f8e9c" targetNamespace="http://schemas.microsoft.com/office/2006/metadata/properties" ma:root="true" ma:fieldsID="a630f74bed47c6352c835c2eb813a479" ns2:_="" ns3:_="" ns4:_="">
    <xsd:import namespace="a5f32de4-e402-4188-b034-e71ca7d22e54"/>
    <xsd:import namespace="b035ef72-eafc-4f90-8fec-884ffd1ce08b"/>
    <xsd:import namespace="f831479d-f5e4-44e5-8b9e-143ea77f8e9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035ef72-eafc-4f90-8fec-884ffd1ce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31479d-f5e4-44e5-8b9e-143ea77f8e9c" elementFormDefault="qualified">
    <xsd:import namespace="http://schemas.microsoft.com/office/2006/documentManagement/types"/>
    <xsd:import namespace="http://schemas.microsoft.com/office/infopath/2007/PartnerControls"/>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224F64-1735-49D2-B6AB-2DAC170E1BE4}"/>
</file>

<file path=customXml/itemProps2.xml><?xml version="1.0" encoding="utf-8"?>
<ds:datastoreItem xmlns:ds="http://schemas.openxmlformats.org/officeDocument/2006/customXml" ds:itemID="{27E561BB-23E2-4B34-A2F4-EAF1212C6594}"/>
</file>

<file path=customXml/itemProps3.xml><?xml version="1.0" encoding="utf-8"?>
<ds:datastoreItem xmlns:ds="http://schemas.openxmlformats.org/officeDocument/2006/customXml" ds:itemID="{966CE7A4-4D73-446F-94B6-CD3453BDEF5F}"/>
</file>

<file path=docMetadata/LabelInfo.xml><?xml version="1.0" encoding="utf-8"?>
<clbl:labelList xmlns:clbl="http://schemas.microsoft.com/office/2020/mipLabelMetadata">
  <clbl:label id="{c1941c47-a837-430d-8559-fd118a72769e}" enabled="1" method="Standard" siteId="{320c999e-3876-4ad0-b401-d241068e9e6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AEMO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Elijah Pack</dc:creator>
  <cp:keywords/>
  <dc:description/>
  <cp:lastModifiedBy>Kendall Laffey</cp:lastModifiedBy>
  <cp:revision/>
  <dcterms:created xsi:type="dcterms:W3CDTF">2015-05-01T01:09:05Z</dcterms:created>
  <dcterms:modified xsi:type="dcterms:W3CDTF">2026-08-04T00:39:23Z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0x01010087C6D9EBCA7779439B1D6885411178A8</vt:lpwstr>
  </property>
  <property fmtid="{D5CDD505-2E9C-101B-9397-08002B2CF9AE}" pid="3" name="_dlc_DocIdItemGuid">
    <vt:lpwstr>a0622896-7cc1-4fe7-8c15-b56a249a5826</vt:lpwstr>
  </property>
  <property fmtid="{D5CDD505-2E9C-101B-9397-08002B2CF9AE}" pid="4" name="AEMODocumentType">
    <vt:lpwstr>6;#Project Record|c6e997aa-0fc5-4f15-8a0d-d85f1359ae2e</vt:lpwstr>
  </property>
  <property fmtid="{D5CDD505-2E9C-101B-9397-08002B2CF9AE}" pid="5" name="AEMOKeywords">
    <vt:lpwstr/>
  </property>
  <property fmtid="{D5CDD505-2E9C-101B-9397-08002B2CF9AE}" pid="6" name="TaxKeyword">
    <vt:lpwstr/>
  </property>
  <property fmtid="{D5CDD505-2E9C-101B-9397-08002B2CF9AE}" pid="7" name="n48c0e796e4048278b990f60b6de340e">
    <vt:lpwstr/>
  </property>
  <property fmtid="{D5CDD505-2E9C-101B-9397-08002B2CF9AE}" pid="8" name="MediaServiceImageTags">
    <vt:lpwstr/>
  </property>
  <property fmtid="{D5CDD505-2E9C-101B-9397-08002B2CF9AE}" pid="9" name="TaxCatchAll">
    <vt:lpwstr/>
  </property>
  <property fmtid="{D5CDD505-2E9C-101B-9397-08002B2CF9AE}" pid="10" name="TaxKeywordTaxHTField">
    <vt:lpwstr/>
  </property>
  <property fmtid="{D5CDD505-2E9C-101B-9397-08002B2CF9AE}" pid="11" name="AEMO_x0020_Communication_x0020_Document_x0020_Type1">
    <vt:lpwstr/>
  </property>
  <property fmtid="{D5CDD505-2E9C-101B-9397-08002B2CF9AE}" pid="12" name="AEMO Communication Document Type1">
    <vt:lpwstr/>
  </property>
  <property fmtid="{D5CDD505-2E9C-101B-9397-08002B2CF9AE}" pid="13" name="MSIP_Label_c1941c47-a837-430d-8559-fd118a72769e_Enabled">
    <vt:lpwstr>true</vt:lpwstr>
  </property>
  <property fmtid="{D5CDD505-2E9C-101B-9397-08002B2CF9AE}" pid="14" name="MSIP_Label_c1941c47-a837-430d-8559-fd118a72769e_SetDate">
    <vt:lpwstr>2023-10-23T23:58:38Z</vt:lpwstr>
  </property>
  <property fmtid="{D5CDD505-2E9C-101B-9397-08002B2CF9AE}" pid="15" name="MSIP_Label_c1941c47-a837-430d-8559-fd118a72769e_Method">
    <vt:lpwstr>Standard</vt:lpwstr>
  </property>
  <property fmtid="{D5CDD505-2E9C-101B-9397-08002B2CF9AE}" pid="16" name="MSIP_Label_c1941c47-a837-430d-8559-fd118a72769e_Name">
    <vt:lpwstr>Internal</vt:lpwstr>
  </property>
  <property fmtid="{D5CDD505-2E9C-101B-9397-08002B2CF9AE}" pid="17" name="MSIP_Label_c1941c47-a837-430d-8559-fd118a72769e_SiteId">
    <vt:lpwstr>320c999e-3876-4ad0-b401-d241068e9e60</vt:lpwstr>
  </property>
  <property fmtid="{D5CDD505-2E9C-101B-9397-08002B2CF9AE}" pid="18" name="MSIP_Label_c1941c47-a837-430d-8559-fd118a72769e_ActionId">
    <vt:lpwstr>5dec6266-7e02-4fb3-80df-c57f4493918a</vt:lpwstr>
  </property>
  <property fmtid="{D5CDD505-2E9C-101B-9397-08002B2CF9AE}" pid="19" name="MSIP_Label_c1941c47-a837-430d-8559-fd118a72769e_ContentBits">
    <vt:lpwstr>0</vt:lpwstr>
  </property>
  <property fmtid="{D5CDD505-2E9C-101B-9397-08002B2CF9AE}" pid="20" name="Order">
    <vt:r8>28509300</vt:r8>
  </property>
  <property fmtid="{D5CDD505-2E9C-101B-9397-08002B2CF9AE}" pid="21" name="xd_Signature">
    <vt:bool>false</vt:bool>
  </property>
  <property fmtid="{D5CDD505-2E9C-101B-9397-08002B2CF9AE}" pid="22" name="xd_ProgID">
    <vt:lpwstr/>
  </property>
  <property fmtid="{D5CDD505-2E9C-101B-9397-08002B2CF9AE}" pid="23" name="ComplianceAssetId">
    <vt:lpwstr/>
  </property>
  <property fmtid="{D5CDD505-2E9C-101B-9397-08002B2CF9AE}" pid="24" name="TemplateUrl">
    <vt:lpwstr/>
  </property>
  <property fmtid="{D5CDD505-2E9C-101B-9397-08002B2CF9AE}" pid="25" name="_ExtendedDescription">
    <vt:lpwstr/>
  </property>
  <property fmtid="{D5CDD505-2E9C-101B-9397-08002B2CF9AE}" pid="26" name="TriggerFlowInfo">
    <vt:lpwstr/>
  </property>
  <property fmtid="{D5CDD505-2E9C-101B-9397-08002B2CF9AE}" pid="27" name="AEMO Collaboration Document Type">
    <vt:lpwstr/>
  </property>
  <property fmtid="{D5CDD505-2E9C-101B-9397-08002B2CF9AE}" pid="28" name="lcf76f155ced4ddcb4097134ff3c332f">
    <vt:lpwstr/>
  </property>
  <property fmtid="{D5CDD505-2E9C-101B-9397-08002B2CF9AE}" pid="29" name="AEMO_x0020_Collaboration_x0020_Document_x0020_Type">
    <vt:lpwstr/>
  </property>
</Properties>
</file>